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JWCD Board\June 2026 Docs\"/>
    </mc:Choice>
  </mc:AlternateContent>
  <xr:revisionPtr revIDLastSave="0" documentId="8_{275B2C7C-A136-4818-8740-5EE3605CFE70}" xr6:coauthVersionLast="47" xr6:coauthVersionMax="47" xr10:uidLastSave="{00000000-0000-0000-0000-000000000000}"/>
  <bookViews>
    <workbookView xWindow="1540" yWindow="0" windowWidth="18600" windowHeight="20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35" i="1"/>
  <c r="D34" i="1"/>
  <c r="D36" i="1" l="1"/>
  <c r="D54" i="1"/>
  <c r="D31" i="1"/>
  <c r="D18" i="1"/>
  <c r="D37" i="1" l="1"/>
  <c r="E53" i="1"/>
  <c r="D43" i="1"/>
  <c r="F43" i="1" s="1"/>
  <c r="G20" i="1"/>
  <c r="E55" i="1"/>
  <c r="E54" i="1"/>
  <c r="G39" i="1"/>
  <c r="B57" i="1"/>
  <c r="C57" i="1"/>
  <c r="D48" i="1"/>
  <c r="D57" i="1" s="1"/>
  <c r="E45" i="1"/>
  <c r="B45" i="1"/>
  <c r="E52" i="1"/>
  <c r="D45" i="1" l="1"/>
  <c r="F45" i="1" s="1"/>
  <c r="F49" i="1" s="1"/>
  <c r="F54" i="1" s="1"/>
  <c r="G5" i="1"/>
  <c r="G45" i="1" l="1"/>
</calcChain>
</file>

<file path=xl/sharedStrings.xml><?xml version="1.0" encoding="utf-8"?>
<sst xmlns="http://schemas.openxmlformats.org/spreadsheetml/2006/main" count="101" uniqueCount="73">
  <si>
    <t>EXPENSE CATEGORY</t>
  </si>
  <si>
    <t>PAYEE</t>
  </si>
  <si>
    <t>ENGINEERING&amp;SURVEY</t>
  </si>
  <si>
    <t>AMOUNT</t>
  </si>
  <si>
    <t>BILLED</t>
  </si>
  <si>
    <t>REDUCED</t>
  </si>
  <si>
    <t>BALANCE</t>
  </si>
  <si>
    <t>PAYMENTS</t>
  </si>
  <si>
    <t xml:space="preserve"> </t>
  </si>
  <si>
    <t>INCOME</t>
  </si>
  <si>
    <t>INCOME TOTALS</t>
  </si>
  <si>
    <t>HELD FOR FUTURE</t>
  </si>
  <si>
    <t>OUTSTANDING</t>
  </si>
  <si>
    <t>AVAILABLE</t>
  </si>
  <si>
    <t>REPORT</t>
  </si>
  <si>
    <t>REMAINING</t>
  </si>
  <si>
    <t>BUDGETED</t>
  </si>
  <si>
    <t>PER BANK</t>
  </si>
  <si>
    <t>DIFFERENCE</t>
  </si>
  <si>
    <t>FUNDS AVAIL</t>
  </si>
  <si>
    <t>LEGAL FEES</t>
  </si>
  <si>
    <t>OPERATING EXPENSES</t>
  </si>
  <si>
    <t>Meetings, Meals, Misc.</t>
  </si>
  <si>
    <t xml:space="preserve">BILLS PAID </t>
  </si>
  <si>
    <t>TREASURERS FEES</t>
  </si>
  <si>
    <t>APPROVED</t>
  </si>
  <si>
    <t xml:space="preserve">Garfield YTD </t>
  </si>
  <si>
    <t>BUDGET TOTALS</t>
  </si>
  <si>
    <t>Year to date</t>
  </si>
  <si>
    <t>Colo CPA</t>
  </si>
  <si>
    <t xml:space="preserve">RBC YTD </t>
  </si>
  <si>
    <t xml:space="preserve">MoCo YTD </t>
  </si>
  <si>
    <t>MILL LEVY INCOME</t>
  </si>
  <si>
    <t>Postage, Supplies, Checks,</t>
  </si>
  <si>
    <t>CPA fees, Publication, Court</t>
  </si>
  <si>
    <t>SAVINGS ACCOUNT</t>
  </si>
  <si>
    <t>PO Box USPS Fee</t>
  </si>
  <si>
    <t>Insurance Policy Bill</t>
  </si>
  <si>
    <t>Surety Bond Premium</t>
  </si>
  <si>
    <t>Expenses_Court Filing</t>
  </si>
  <si>
    <t>Expenses_Publication</t>
  </si>
  <si>
    <t>CD ACCOUNT</t>
  </si>
  <si>
    <t>Filing Fees, Insurance, Website,</t>
  </si>
  <si>
    <t>Expenses_Website</t>
  </si>
  <si>
    <t>Expenses_Mailing</t>
  </si>
  <si>
    <t>FOR 2026</t>
  </si>
  <si>
    <t>B&amp;G July 2026</t>
  </si>
  <si>
    <t>B&amp;G Aug2026</t>
  </si>
  <si>
    <t>B&amp;G Sep 2026</t>
  </si>
  <si>
    <t>B&amp;G Oct 2026</t>
  </si>
  <si>
    <t>B&amp;G Nov 2026</t>
  </si>
  <si>
    <t>B&amp;G Dec 2026</t>
  </si>
  <si>
    <t>B&amp;G Jan 2027</t>
  </si>
  <si>
    <t>2026 BUDGETED</t>
  </si>
  <si>
    <t>2/01/26 CHECK BALANCE</t>
  </si>
  <si>
    <t>RIO BLANCO 2026</t>
  </si>
  <si>
    <t>MOFFAT 2026</t>
  </si>
  <si>
    <t>GARFIELD 2026</t>
  </si>
  <si>
    <t>HIGHLAND DITCH 2026</t>
  </si>
  <si>
    <t>* Pre-Approved Bills Paid Automatically by Treasurer</t>
  </si>
  <si>
    <t xml:space="preserve">    Streamline Flex Invoice 75EFD9DE-0004_04012026</t>
  </si>
  <si>
    <t>Paid w/ Check #1357 on 4/1/26</t>
  </si>
  <si>
    <t>B&amp;G Feb 2026_22367</t>
  </si>
  <si>
    <t>B&amp;G Apr 2026_22734</t>
  </si>
  <si>
    <t>B&amp;G May 2026_23011</t>
  </si>
  <si>
    <t>Paid w/ Check #1360 on 5/28/26</t>
  </si>
  <si>
    <t>Paid w/ Check #1358 on 4/18/26</t>
  </si>
  <si>
    <t>Paid w/ Check #1359 on 4/18/26</t>
  </si>
  <si>
    <t>YJWCD 2026 BUDGET UPDATED ON 06/18/2026</t>
  </si>
  <si>
    <t>B&amp;G Jun 2026_23357</t>
  </si>
  <si>
    <t>B&amp;G Mar 2026_74/22541</t>
  </si>
  <si>
    <t>* Bills to be paid only after YJWCD Board Approval on 6/23/2026</t>
  </si>
  <si>
    <t>Checking Acct Bal 06/18/2026 from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</si>
</sst>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;@"/>
    <numFmt numFmtId="165" formatCode="&quot;$&quot;#,##0.00;[Red]&quot;$&quot;#,##0.00"/>
  </numFmts>
  <fonts count="3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40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.5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b/>
      <sz val="6"/>
      <color rgb="FFFF0000"/>
      <name val="Arial"/>
      <family val="2"/>
    </font>
    <font>
      <b/>
      <sz val="8"/>
      <color theme="3"/>
      <name val="Arial"/>
      <family val="2"/>
    </font>
    <font>
      <b/>
      <sz val="7.5"/>
      <color theme="3"/>
      <name val="Arial"/>
      <family val="2"/>
    </font>
    <font>
      <b/>
      <sz val="6"/>
      <color theme="3"/>
      <name val="Arial"/>
      <family val="2"/>
    </font>
    <font>
      <b/>
      <sz val="5.5"/>
      <color rgb="FFFF0000"/>
      <name val="Arial"/>
      <family val="2"/>
    </font>
    <font>
      <b/>
      <sz val="7"/>
      <color theme="3" tint="0.3999755851924192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7"/>
      <color rgb="FF00B0F0"/>
      <name val="Arial"/>
      <family val="2"/>
    </font>
    <font>
      <b/>
      <sz val="6"/>
      <color rgb="FF00B0F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8" fontId="0" fillId="0" borderId="0" xfId="0" applyNumberFormat="1"/>
    <xf numFmtId="0" fontId="3" fillId="0" borderId="0" xfId="0" applyFont="1"/>
    <xf numFmtId="0" fontId="4" fillId="0" borderId="0" xfId="0" applyFont="1"/>
    <xf numFmtId="0" fontId="19" fillId="0" borderId="0" xfId="0" applyFont="1"/>
    <xf numFmtId="0" fontId="5" fillId="0" borderId="0" xfId="0" applyFont="1"/>
    <xf numFmtId="8" fontId="3" fillId="0" borderId="0" xfId="0" applyNumberFormat="1" applyFont="1"/>
    <xf numFmtId="0" fontId="20" fillId="0" borderId="0" xfId="0" applyFont="1"/>
    <xf numFmtId="8" fontId="6" fillId="0" borderId="0" xfId="0" applyNumberFormat="1" applyFont="1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21" fillId="0" borderId="0" xfId="0" applyFont="1"/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8" fontId="21" fillId="0" borderId="0" xfId="0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2" fillId="3" borderId="0" xfId="0" applyNumberFormat="1" applyFont="1" applyFill="1" applyAlignment="1">
      <alignment horizontal="center"/>
    </xf>
    <xf numFmtId="0" fontId="2" fillId="4" borderId="0" xfId="0" applyFont="1" applyFill="1"/>
    <xf numFmtId="14" fontId="7" fillId="0" borderId="0" xfId="0" applyNumberFormat="1" applyFont="1"/>
    <xf numFmtId="8" fontId="7" fillId="3" borderId="0" xfId="0" applyNumberFormat="1" applyFont="1" applyFill="1" applyAlignment="1">
      <alignment horizontal="center"/>
    </xf>
    <xf numFmtId="8" fontId="2" fillId="0" borderId="0" xfId="0" applyNumberFormat="1" applyFont="1"/>
    <xf numFmtId="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8" fontId="22" fillId="0" borderId="0" xfId="0" applyNumberFormat="1" applyFont="1"/>
    <xf numFmtId="8" fontId="9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1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1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/>
    <xf numFmtId="8" fontId="10" fillId="0" borderId="0" xfId="0" applyNumberFormat="1" applyFont="1"/>
    <xf numFmtId="8" fontId="7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8" fontId="13" fillId="0" borderId="0" xfId="0" applyNumberFormat="1" applyFont="1" applyAlignment="1">
      <alignment horizontal="center"/>
    </xf>
    <xf numFmtId="0" fontId="13" fillId="0" borderId="0" xfId="0" applyFont="1"/>
    <xf numFmtId="8" fontId="12" fillId="0" borderId="0" xfId="0" applyNumberFormat="1" applyFont="1" applyAlignment="1">
      <alignment horizontal="center"/>
    </xf>
    <xf numFmtId="0" fontId="11" fillId="0" borderId="0" xfId="0" applyFont="1"/>
    <xf numFmtId="8" fontId="14" fillId="0" borderId="0" xfId="0" applyNumberFormat="1" applyFont="1" applyAlignment="1">
      <alignment horizontal="center"/>
    </xf>
    <xf numFmtId="8" fontId="15" fillId="6" borderId="0" xfId="0" applyNumberFormat="1" applyFont="1" applyFill="1" applyAlignment="1">
      <alignment horizontal="center"/>
    </xf>
    <xf numFmtId="8" fontId="15" fillId="0" borderId="0" xfId="0" applyNumberFormat="1" applyFont="1" applyAlignment="1">
      <alignment horizontal="center"/>
    </xf>
    <xf numFmtId="8" fontId="24" fillId="0" borderId="0" xfId="0" applyNumberFormat="1" applyFont="1" applyAlignment="1">
      <alignment horizontal="center"/>
    </xf>
    <xf numFmtId="8" fontId="25" fillId="3" borderId="0" xfId="0" applyNumberFormat="1" applyFont="1" applyFill="1" applyAlignment="1">
      <alignment horizontal="center"/>
    </xf>
    <xf numFmtId="8" fontId="26" fillId="0" borderId="0" xfId="0" applyNumberFormat="1" applyFont="1"/>
    <xf numFmtId="0" fontId="27" fillId="0" borderId="0" xfId="0" applyFont="1"/>
    <xf numFmtId="8" fontId="12" fillId="3" borderId="0" xfId="0" applyNumberFormat="1" applyFont="1" applyFill="1" applyAlignment="1">
      <alignment horizontal="center"/>
    </xf>
    <xf numFmtId="8" fontId="12" fillId="0" borderId="0" xfId="0" applyNumberFormat="1" applyFont="1"/>
    <xf numFmtId="0" fontId="12" fillId="0" borderId="0" xfId="0" applyFont="1" applyAlignment="1">
      <alignment horizontal="right"/>
    </xf>
    <xf numFmtId="8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8" fontId="28" fillId="7" borderId="0" xfId="0" applyNumberFormat="1" applyFont="1" applyFill="1" applyAlignment="1">
      <alignment horizontal="left"/>
    </xf>
    <xf numFmtId="0" fontId="16" fillId="0" borderId="0" xfId="0" applyFont="1" applyAlignment="1">
      <alignment horizontal="right" wrapText="1"/>
    </xf>
    <xf numFmtId="8" fontId="17" fillId="0" borderId="0" xfId="0" applyNumberFormat="1" applyFont="1" applyAlignment="1">
      <alignment horizontal="center"/>
    </xf>
    <xf numFmtId="0" fontId="29" fillId="0" borderId="0" xfId="0" applyFont="1"/>
    <xf numFmtId="0" fontId="30" fillId="4" borderId="0" xfId="0" applyFont="1" applyFill="1"/>
    <xf numFmtId="0" fontId="24" fillId="0" borderId="0" xfId="0" applyFont="1"/>
    <xf numFmtId="8" fontId="16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8" fontId="18" fillId="0" borderId="0" xfId="0" applyNumberFormat="1" applyFont="1" applyAlignment="1">
      <alignment horizontal="center"/>
    </xf>
    <xf numFmtId="8" fontId="30" fillId="3" borderId="0" xfId="0" applyNumberFormat="1" applyFont="1" applyFill="1" applyAlignment="1">
      <alignment horizontal="center"/>
    </xf>
    <xf numFmtId="0" fontId="16" fillId="0" borderId="0" xfId="0" applyFont="1"/>
    <xf numFmtId="8" fontId="30" fillId="0" borderId="0" xfId="0" applyNumberFormat="1" applyFont="1" applyAlignment="1">
      <alignment horizontal="center"/>
    </xf>
    <xf numFmtId="0" fontId="31" fillId="0" borderId="0" xfId="0" applyFont="1"/>
    <xf numFmtId="4" fontId="7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30" fillId="0" borderId="0" xfId="0" applyFont="1"/>
    <xf numFmtId="8" fontId="32" fillId="0" borderId="0" xfId="0" applyNumberFormat="1" applyFont="1"/>
    <xf numFmtId="8" fontId="33" fillId="0" borderId="0" xfId="0" applyNumberFormat="1" applyFont="1" applyAlignment="1">
      <alignment horizontal="center"/>
    </xf>
    <xf numFmtId="8" fontId="32" fillId="0" borderId="0" xfId="0" applyNumberFormat="1" applyFont="1" applyAlignment="1">
      <alignment horizontal="center"/>
    </xf>
    <xf numFmtId="8" fontId="3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="160" zoomScaleNormal="160" workbookViewId="0">
      <selection activeCell="E43" sqref="E43"/>
    </sheetView>
  </sheetViews>
  <sheetFormatPr defaultRowHeight="12.5" x14ac:dyDescent="0.25"/>
  <cols>
    <col min="1" max="1" width="18.453125" customWidth="1"/>
    <col min="2" max="2" width="12.54296875" customWidth="1"/>
    <col min="3" max="3" width="16.81640625" customWidth="1"/>
    <col min="4" max="4" width="9.81640625" customWidth="1"/>
    <col min="5" max="5" width="11.453125" customWidth="1"/>
    <col min="6" max="6" width="13.1796875" customWidth="1"/>
    <col min="7" max="7" width="16.453125" customWidth="1"/>
  </cols>
  <sheetData>
    <row r="1" spans="1:7" ht="13" x14ac:dyDescent="0.3">
      <c r="B1" s="44" t="s">
        <v>68</v>
      </c>
      <c r="D1" s="46"/>
      <c r="E1" s="45"/>
      <c r="F1" s="13"/>
      <c r="G1" s="13"/>
    </row>
    <row r="2" spans="1:7" x14ac:dyDescent="0.25">
      <c r="A2" s="12" t="s">
        <v>0</v>
      </c>
      <c r="B2" s="17" t="s">
        <v>16</v>
      </c>
      <c r="C2" s="16" t="s">
        <v>1</v>
      </c>
      <c r="D2" s="16" t="s">
        <v>3</v>
      </c>
      <c r="E2" s="16" t="s">
        <v>5</v>
      </c>
      <c r="F2" s="16" t="s">
        <v>7</v>
      </c>
      <c r="G2" s="16" t="s">
        <v>15</v>
      </c>
    </row>
    <row r="3" spans="1:7" ht="12" customHeight="1" x14ac:dyDescent="0.25">
      <c r="A3" s="13"/>
      <c r="B3" s="15" t="s">
        <v>45</v>
      </c>
      <c r="C3" s="13"/>
      <c r="D3" s="17" t="s">
        <v>4</v>
      </c>
      <c r="E3" s="17" t="s">
        <v>3</v>
      </c>
      <c r="F3" s="13"/>
      <c r="G3" s="17" t="s">
        <v>16</v>
      </c>
    </row>
    <row r="4" spans="1:7" ht="6" customHeight="1" x14ac:dyDescent="0.25">
      <c r="A4" s="13"/>
      <c r="B4" s="13"/>
      <c r="C4" s="13"/>
      <c r="D4" s="17"/>
      <c r="E4" s="17"/>
      <c r="F4" s="13"/>
      <c r="G4" s="17"/>
    </row>
    <row r="5" spans="1:7" x14ac:dyDescent="0.25">
      <c r="A5" s="12" t="s">
        <v>20</v>
      </c>
      <c r="B5" s="18">
        <v>15000</v>
      </c>
      <c r="C5" s="13"/>
      <c r="D5" s="13"/>
      <c r="E5" s="13"/>
      <c r="F5" s="13"/>
      <c r="G5" s="18">
        <f>B5-D18</f>
        <v>10497</v>
      </c>
    </row>
    <row r="6" spans="1:7" x14ac:dyDescent="0.25">
      <c r="A6" s="14" t="s">
        <v>8</v>
      </c>
      <c r="B6" s="19"/>
      <c r="C6" s="47" t="s">
        <v>62</v>
      </c>
      <c r="D6" s="75">
        <v>170</v>
      </c>
      <c r="E6" s="48">
        <v>0</v>
      </c>
      <c r="F6" s="73">
        <v>170</v>
      </c>
      <c r="G6" s="70"/>
    </row>
    <row r="7" spans="1:7" x14ac:dyDescent="0.25">
      <c r="A7" s="14" t="s">
        <v>8</v>
      </c>
      <c r="B7" s="19"/>
      <c r="C7" s="47" t="s">
        <v>70</v>
      </c>
      <c r="D7" s="75">
        <v>1037</v>
      </c>
      <c r="E7" s="48">
        <v>0</v>
      </c>
      <c r="F7" s="73">
        <v>1037</v>
      </c>
      <c r="G7" s="70"/>
    </row>
    <row r="8" spans="1:7" x14ac:dyDescent="0.25">
      <c r="A8" s="14" t="s">
        <v>8</v>
      </c>
      <c r="B8" s="19"/>
      <c r="C8" s="47" t="s">
        <v>63</v>
      </c>
      <c r="D8" s="75">
        <v>136</v>
      </c>
      <c r="E8" s="48">
        <v>0</v>
      </c>
      <c r="F8" s="73">
        <v>136</v>
      </c>
      <c r="G8" s="70"/>
    </row>
    <row r="9" spans="1:7" x14ac:dyDescent="0.25">
      <c r="A9" s="21" t="s">
        <v>8</v>
      </c>
      <c r="B9" s="19"/>
      <c r="C9" s="47" t="s">
        <v>64</v>
      </c>
      <c r="D9" s="75">
        <v>525</v>
      </c>
      <c r="E9" s="48">
        <v>0</v>
      </c>
      <c r="F9" s="73">
        <v>525</v>
      </c>
      <c r="G9" s="72"/>
    </row>
    <row r="10" spans="1:7" x14ac:dyDescent="0.25">
      <c r="A10" s="21" t="s">
        <v>8</v>
      </c>
      <c r="B10" s="19"/>
      <c r="C10" s="47" t="s">
        <v>69</v>
      </c>
      <c r="D10" s="75">
        <v>2635</v>
      </c>
      <c r="E10" s="48">
        <v>0</v>
      </c>
      <c r="F10" s="73">
        <v>2635</v>
      </c>
      <c r="G10" s="72"/>
    </row>
    <row r="11" spans="1:7" x14ac:dyDescent="0.25">
      <c r="A11" s="21"/>
      <c r="B11" s="19"/>
      <c r="C11" s="47" t="s">
        <v>46</v>
      </c>
      <c r="D11" s="50"/>
      <c r="E11" s="48">
        <v>0</v>
      </c>
      <c r="F11" s="73"/>
      <c r="G11" s="72"/>
    </row>
    <row r="12" spans="1:7" x14ac:dyDescent="0.25">
      <c r="A12" s="21" t="s">
        <v>8</v>
      </c>
      <c r="B12" s="19"/>
      <c r="C12" s="47" t="s">
        <v>47</v>
      </c>
      <c r="D12" s="50"/>
      <c r="E12" s="48">
        <v>0</v>
      </c>
      <c r="F12" s="73"/>
      <c r="G12" s="72"/>
    </row>
    <row r="13" spans="1:7" x14ac:dyDescent="0.25">
      <c r="A13" s="12" t="s">
        <v>8</v>
      </c>
      <c r="B13" s="19"/>
      <c r="C13" s="47" t="s">
        <v>48</v>
      </c>
      <c r="D13" s="50"/>
      <c r="E13" s="48">
        <v>0</v>
      </c>
      <c r="F13" s="73"/>
      <c r="G13" s="72"/>
    </row>
    <row r="14" spans="1:7" x14ac:dyDescent="0.25">
      <c r="A14" s="13"/>
      <c r="B14" s="19"/>
      <c r="C14" s="47" t="s">
        <v>49</v>
      </c>
      <c r="D14" s="50"/>
      <c r="E14" s="48">
        <v>0</v>
      </c>
      <c r="F14" s="73"/>
      <c r="G14" s="72"/>
    </row>
    <row r="15" spans="1:7" x14ac:dyDescent="0.25">
      <c r="A15" s="12"/>
      <c r="B15" s="19"/>
      <c r="C15" s="47" t="s">
        <v>50</v>
      </c>
      <c r="D15" s="50"/>
      <c r="E15" s="48">
        <v>0</v>
      </c>
      <c r="F15" s="59"/>
      <c r="G15" s="72"/>
    </row>
    <row r="16" spans="1:7" x14ac:dyDescent="0.25">
      <c r="A16" s="12"/>
      <c r="B16" s="19"/>
      <c r="C16" s="47" t="s">
        <v>51</v>
      </c>
      <c r="D16" s="50"/>
      <c r="E16" s="48">
        <v>0</v>
      </c>
      <c r="F16" s="59"/>
    </row>
    <row r="17" spans="1:8" x14ac:dyDescent="0.25">
      <c r="A17" s="21"/>
      <c r="B17" s="24"/>
      <c r="C17" s="47" t="s">
        <v>52</v>
      </c>
      <c r="D17" s="50"/>
      <c r="E17" s="48">
        <v>0</v>
      </c>
      <c r="F17" s="59"/>
      <c r="G17" s="72"/>
      <c r="H17" s="64"/>
    </row>
    <row r="18" spans="1:8" x14ac:dyDescent="0.25">
      <c r="A18" s="21"/>
      <c r="B18" s="24"/>
      <c r="C18" s="61" t="s">
        <v>28</v>
      </c>
      <c r="D18" s="50">
        <f>SUM(D6:D17)</f>
        <v>4503</v>
      </c>
      <c r="E18" s="79" t="s">
        <v>71</v>
      </c>
      <c r="F18" s="68"/>
      <c r="G18" s="20"/>
    </row>
    <row r="19" spans="1:8" ht="7.5" customHeight="1" x14ac:dyDescent="0.25">
      <c r="A19" s="21"/>
      <c r="B19" s="24"/>
      <c r="C19" s="13"/>
      <c r="D19" s="22"/>
      <c r="E19" s="14"/>
      <c r="F19" s="26"/>
      <c r="G19" s="20"/>
    </row>
    <row r="20" spans="1:8" x14ac:dyDescent="0.25">
      <c r="A20" s="27" t="s">
        <v>21</v>
      </c>
      <c r="B20" s="18">
        <v>10000</v>
      </c>
      <c r="C20" s="13"/>
      <c r="D20" s="19"/>
      <c r="E20" s="19"/>
      <c r="F20" s="28"/>
      <c r="G20" s="18">
        <f>B20-D31</f>
        <v>6690.12</v>
      </c>
    </row>
    <row r="21" spans="1:8" x14ac:dyDescent="0.25">
      <c r="A21" s="49" t="s">
        <v>33</v>
      </c>
      <c r="B21" s="18"/>
      <c r="C21" s="80" t="s">
        <v>29</v>
      </c>
      <c r="D21" s="82">
        <v>500</v>
      </c>
      <c r="E21" s="48">
        <v>0</v>
      </c>
      <c r="F21" s="83">
        <v>500</v>
      </c>
      <c r="G21" s="81" t="s">
        <v>66</v>
      </c>
    </row>
    <row r="22" spans="1:8" x14ac:dyDescent="0.25">
      <c r="A22" s="49" t="s">
        <v>34</v>
      </c>
      <c r="B22" s="19"/>
      <c r="C22" s="80" t="s">
        <v>36</v>
      </c>
      <c r="D22" s="82">
        <v>106</v>
      </c>
      <c r="E22" s="48">
        <v>0</v>
      </c>
      <c r="F22" s="83">
        <v>106</v>
      </c>
      <c r="G22" s="81" t="s">
        <v>67</v>
      </c>
    </row>
    <row r="23" spans="1:8" x14ac:dyDescent="0.25">
      <c r="A23" s="49" t="s">
        <v>42</v>
      </c>
      <c r="B23" s="19"/>
      <c r="C23" s="80" t="s">
        <v>37</v>
      </c>
      <c r="D23" s="82">
        <v>1069</v>
      </c>
      <c r="E23" s="48">
        <v>0</v>
      </c>
      <c r="F23" s="83">
        <v>1069</v>
      </c>
      <c r="G23" s="81" t="s">
        <v>65</v>
      </c>
    </row>
    <row r="24" spans="1:8" x14ac:dyDescent="0.25">
      <c r="A24" s="49" t="s">
        <v>22</v>
      </c>
      <c r="B24" s="19"/>
      <c r="C24" s="80" t="s">
        <v>38</v>
      </c>
      <c r="D24" s="50"/>
      <c r="E24" s="48">
        <v>0</v>
      </c>
      <c r="F24" s="59"/>
      <c r="G24" s="70"/>
    </row>
    <row r="25" spans="1:8" x14ac:dyDescent="0.25">
      <c r="A25" s="13"/>
      <c r="B25" s="19"/>
      <c r="C25" s="60" t="s">
        <v>39</v>
      </c>
      <c r="D25" s="50"/>
      <c r="E25" s="48">
        <v>0</v>
      </c>
      <c r="F25" s="59"/>
      <c r="G25" s="72"/>
    </row>
    <row r="26" spans="1:8" x14ac:dyDescent="0.25">
      <c r="A26" s="13"/>
      <c r="B26" s="19"/>
      <c r="C26" s="60" t="s">
        <v>40</v>
      </c>
      <c r="D26" s="75"/>
      <c r="E26" s="48">
        <v>0</v>
      </c>
      <c r="F26" s="73"/>
      <c r="G26" s="72"/>
    </row>
    <row r="27" spans="1:8" x14ac:dyDescent="0.25">
      <c r="A27" s="13"/>
      <c r="B27" s="19"/>
      <c r="C27" s="60" t="s">
        <v>44</v>
      </c>
      <c r="D27" s="50"/>
      <c r="E27" s="48">
        <v>0</v>
      </c>
      <c r="F27" s="59"/>
      <c r="G27" s="70"/>
    </row>
    <row r="28" spans="1:8" x14ac:dyDescent="0.25">
      <c r="A28" s="74" t="s">
        <v>60</v>
      </c>
      <c r="B28" s="19"/>
      <c r="C28" s="80" t="s">
        <v>43</v>
      </c>
      <c r="D28" s="50">
        <v>1634.88</v>
      </c>
      <c r="E28" s="48">
        <v>0</v>
      </c>
      <c r="F28" s="59">
        <v>1634.88</v>
      </c>
      <c r="G28" s="81" t="s">
        <v>61</v>
      </c>
    </row>
    <row r="29" spans="1:8" ht="14.15" customHeight="1" x14ac:dyDescent="0.25">
      <c r="A29" s="65"/>
      <c r="B29" s="72"/>
      <c r="C29" s="60"/>
      <c r="D29" s="50"/>
      <c r="E29" s="48">
        <v>0</v>
      </c>
      <c r="F29" s="59"/>
      <c r="G29" s="70"/>
    </row>
    <row r="30" spans="1:8" ht="9" customHeight="1" x14ac:dyDescent="0.25">
      <c r="A30" s="13"/>
      <c r="B30" s="19"/>
      <c r="C30" s="57"/>
      <c r="D30" s="67"/>
      <c r="E30" s="67"/>
      <c r="F30" s="56"/>
      <c r="G30" s="55"/>
    </row>
    <row r="31" spans="1:8" x14ac:dyDescent="0.25">
      <c r="A31" s="13"/>
      <c r="B31" s="19"/>
      <c r="C31" s="61" t="s">
        <v>28</v>
      </c>
      <c r="D31" s="50">
        <f>SUM(D21:D29)</f>
        <v>3309.88</v>
      </c>
      <c r="E31" s="67" t="s">
        <v>59</v>
      </c>
      <c r="F31" s="25"/>
      <c r="G31" s="20"/>
    </row>
    <row r="32" spans="1:8" ht="5.5" customHeight="1" x14ac:dyDescent="0.25">
      <c r="A32" s="13"/>
      <c r="B32" s="19"/>
      <c r="C32" s="29"/>
      <c r="D32" s="19"/>
      <c r="E32" s="58"/>
      <c r="F32" s="25"/>
      <c r="G32" s="20"/>
    </row>
    <row r="33" spans="1:7" ht="6.65" customHeight="1" x14ac:dyDescent="0.25">
      <c r="A33" s="13"/>
      <c r="B33" s="19"/>
      <c r="C33" s="29" t="s">
        <v>8</v>
      </c>
      <c r="D33" s="19"/>
      <c r="E33" s="23"/>
      <c r="F33" s="25"/>
      <c r="G33" s="20"/>
    </row>
    <row r="34" spans="1:7" x14ac:dyDescent="0.25">
      <c r="A34" s="12" t="s">
        <v>24</v>
      </c>
      <c r="B34" s="19" t="s">
        <v>8</v>
      </c>
      <c r="C34" s="29" t="s">
        <v>30</v>
      </c>
      <c r="D34" s="19">
        <f>4.44+269.73+216.82+306.88+87.38</f>
        <v>885.25</v>
      </c>
      <c r="E34" s="19"/>
      <c r="F34" s="59"/>
      <c r="G34" s="18"/>
    </row>
    <row r="35" spans="1:7" x14ac:dyDescent="0.25">
      <c r="A35" s="13"/>
      <c r="B35" s="19"/>
      <c r="C35" s="29" t="s">
        <v>31</v>
      </c>
      <c r="D35" s="19">
        <f>0+14.13+8.32+236.55+7.02</f>
        <v>266.02</v>
      </c>
      <c r="E35" s="19"/>
      <c r="F35" s="59"/>
      <c r="G35" s="30" t="s">
        <v>8</v>
      </c>
    </row>
    <row r="36" spans="1:7" x14ac:dyDescent="0.25">
      <c r="A36" s="13" t="s">
        <v>8</v>
      </c>
      <c r="B36" s="19" t="s">
        <v>8</v>
      </c>
      <c r="C36" s="29" t="s">
        <v>26</v>
      </c>
      <c r="D36" s="19">
        <f>0</f>
        <v>0</v>
      </c>
      <c r="E36" s="19"/>
      <c r="F36" s="59"/>
      <c r="G36" s="31" t="s">
        <v>8</v>
      </c>
    </row>
    <row r="37" spans="1:7" x14ac:dyDescent="0.25">
      <c r="A37" s="13"/>
      <c r="B37" s="19"/>
      <c r="C37" s="62" t="s">
        <v>28</v>
      </c>
      <c r="D37" s="50">
        <f>SUM(D34:D36)</f>
        <v>1151.27</v>
      </c>
      <c r="E37" s="19"/>
      <c r="F37" s="25"/>
      <c r="G37" s="18"/>
    </row>
    <row r="38" spans="1:7" ht="5.5" customHeight="1" x14ac:dyDescent="0.25">
      <c r="A38" s="13"/>
      <c r="B38" s="19"/>
      <c r="C38" s="32"/>
      <c r="D38" s="24"/>
      <c r="E38" s="33"/>
      <c r="F38" s="25"/>
      <c r="G38" s="19" t="s">
        <v>8</v>
      </c>
    </row>
    <row r="39" spans="1:7" x14ac:dyDescent="0.25">
      <c r="A39" s="12" t="s">
        <v>2</v>
      </c>
      <c r="B39" s="18">
        <v>40000</v>
      </c>
      <c r="C39" s="29"/>
      <c r="D39" s="19"/>
      <c r="E39" s="18"/>
      <c r="F39" s="25"/>
      <c r="G39" s="18">
        <f>B39-D43</f>
        <v>40000</v>
      </c>
    </row>
    <row r="40" spans="1:7" ht="19" customHeight="1" x14ac:dyDescent="0.25">
      <c r="A40" s="65"/>
      <c r="B40" s="50"/>
      <c r="C40" s="71"/>
      <c r="D40" s="50"/>
      <c r="E40" s="19"/>
      <c r="F40" s="59"/>
      <c r="G40" s="72"/>
    </row>
    <row r="41" spans="1:7" ht="19" customHeight="1" x14ac:dyDescent="0.25">
      <c r="A41" s="65"/>
      <c r="B41" s="50"/>
      <c r="C41" s="71"/>
      <c r="D41" s="50"/>
      <c r="E41" s="19"/>
      <c r="F41" s="59"/>
      <c r="G41" s="70"/>
    </row>
    <row r="42" spans="1:7" ht="13" customHeight="1" x14ac:dyDescent="0.25">
      <c r="A42" s="65"/>
      <c r="B42" s="50"/>
      <c r="C42" s="71"/>
      <c r="D42" s="50"/>
      <c r="E42" s="76"/>
      <c r="F42" s="59"/>
      <c r="G42" s="70"/>
    </row>
    <row r="43" spans="1:7" x14ac:dyDescent="0.25">
      <c r="A43" s="12" t="s">
        <v>8</v>
      </c>
      <c r="B43" s="24" t="s">
        <v>8</v>
      </c>
      <c r="C43" s="62" t="s">
        <v>28</v>
      </c>
      <c r="D43" s="50">
        <f>SUM(D40:D42)</f>
        <v>0</v>
      </c>
      <c r="E43" s="69"/>
      <c r="F43" s="59">
        <f>D43</f>
        <v>0</v>
      </c>
    </row>
    <row r="44" spans="1:7" ht="8.5" customHeight="1" x14ac:dyDescent="0.25">
      <c r="A44" s="51" t="s">
        <v>8</v>
      </c>
      <c r="B44" s="52" t="s">
        <v>8</v>
      </c>
      <c r="C44" s="49"/>
      <c r="D44" s="50"/>
      <c r="E44" s="19"/>
      <c r="F44" s="25"/>
      <c r="G44" s="19"/>
    </row>
    <row r="45" spans="1:7" x14ac:dyDescent="0.25">
      <c r="A45" s="12" t="s">
        <v>27</v>
      </c>
      <c r="B45" s="18">
        <f>SUM(B3:B44)</f>
        <v>65000</v>
      </c>
      <c r="C45" s="13"/>
      <c r="D45" s="19">
        <f>D18+D31+D37+D43</f>
        <v>8964.15</v>
      </c>
      <c r="E45" s="19">
        <f>SUM(E3:E44)</f>
        <v>0</v>
      </c>
      <c r="F45" s="18">
        <f>D45</f>
        <v>8964.15</v>
      </c>
      <c r="G45" s="18">
        <f>B45-F45</f>
        <v>56035.85</v>
      </c>
    </row>
    <row r="46" spans="1:7" ht="6.65" customHeight="1" x14ac:dyDescent="0.3">
      <c r="A46" s="13"/>
      <c r="B46" s="13"/>
      <c r="C46" s="13"/>
      <c r="D46" s="20"/>
      <c r="E46" s="20"/>
      <c r="F46" s="43"/>
      <c r="G46" s="13"/>
    </row>
    <row r="47" spans="1:7" ht="13" x14ac:dyDescent="0.3">
      <c r="A47" s="12" t="s">
        <v>9</v>
      </c>
      <c r="B47" s="17" t="s">
        <v>53</v>
      </c>
      <c r="C47" s="17" t="s">
        <v>11</v>
      </c>
      <c r="D47" s="17" t="s">
        <v>13</v>
      </c>
      <c r="E47" s="17" t="s">
        <v>12</v>
      </c>
      <c r="F47" s="9" t="s">
        <v>14</v>
      </c>
      <c r="G47" s="34" t="s">
        <v>19</v>
      </c>
    </row>
    <row r="48" spans="1:7" ht="13" x14ac:dyDescent="0.3">
      <c r="A48" s="35" t="s">
        <v>54</v>
      </c>
      <c r="B48" s="54">
        <v>47228.67</v>
      </c>
      <c r="C48" s="47"/>
      <c r="D48" s="53">
        <f>+B48</f>
        <v>47228.67</v>
      </c>
      <c r="E48" s="19"/>
      <c r="F48" s="9" t="s">
        <v>6</v>
      </c>
      <c r="G48" s="36" t="s">
        <v>23</v>
      </c>
    </row>
    <row r="49" spans="1:7" ht="13" x14ac:dyDescent="0.3">
      <c r="A49" s="35" t="s">
        <v>35</v>
      </c>
      <c r="B49" s="54">
        <v>20107.29</v>
      </c>
      <c r="C49" s="54">
        <v>20108.259999999998</v>
      </c>
      <c r="D49" s="53">
        <v>0</v>
      </c>
      <c r="E49" s="19"/>
      <c r="F49" s="10">
        <f>D57-F45</f>
        <v>62773.640000000007</v>
      </c>
      <c r="G49" s="36" t="s">
        <v>25</v>
      </c>
    </row>
    <row r="50" spans="1:7" ht="13" x14ac:dyDescent="0.3">
      <c r="A50" s="35" t="s">
        <v>41</v>
      </c>
      <c r="B50" s="54">
        <v>0</v>
      </c>
      <c r="C50" s="54">
        <v>0</v>
      </c>
      <c r="D50" s="53">
        <v>0</v>
      </c>
      <c r="E50" s="19"/>
      <c r="F50" s="10"/>
      <c r="G50" s="36"/>
    </row>
    <row r="51" spans="1:7" x14ac:dyDescent="0.25">
      <c r="A51" s="11" t="s">
        <v>32</v>
      </c>
      <c r="B51" s="19"/>
      <c r="C51" s="19"/>
      <c r="D51" s="53"/>
      <c r="E51" s="19"/>
      <c r="F51" s="37" t="s">
        <v>8</v>
      </c>
      <c r="G51" s="36"/>
    </row>
    <row r="52" spans="1:7" x14ac:dyDescent="0.25">
      <c r="A52" s="35" t="s">
        <v>55</v>
      </c>
      <c r="B52" s="19">
        <v>22103</v>
      </c>
      <c r="C52" s="19"/>
      <c r="D52" s="53">
        <f>147.93+5185.75+4176.27+5920.41+1782.74</f>
        <v>17213.100000000002</v>
      </c>
      <c r="E52" s="19">
        <f>D52-B52</f>
        <v>-4889.8999999999978</v>
      </c>
      <c r="F52" s="37"/>
      <c r="G52" s="36"/>
    </row>
    <row r="53" spans="1:7" x14ac:dyDescent="0.25">
      <c r="A53" s="35" t="s">
        <v>56</v>
      </c>
      <c r="B53" s="19">
        <v>5642</v>
      </c>
      <c r="C53" s="19"/>
      <c r="D53" s="53">
        <f>55.64+318.87+187.04+4529.76+204.71</f>
        <v>5296.02</v>
      </c>
      <c r="E53" s="19">
        <f>D53-B53</f>
        <v>-345.97999999999956</v>
      </c>
      <c r="F53" s="37"/>
      <c r="G53" s="38">
        <v>46173</v>
      </c>
    </row>
    <row r="54" spans="1:7" x14ac:dyDescent="0.25">
      <c r="A54" s="35" t="s">
        <v>57</v>
      </c>
      <c r="B54" s="19">
        <v>160</v>
      </c>
      <c r="C54" s="19"/>
      <c r="D54" s="53">
        <f>0</f>
        <v>0</v>
      </c>
      <c r="E54" s="19">
        <f>D54-B54</f>
        <v>-160</v>
      </c>
      <c r="F54" s="77">
        <f>F57-F49</f>
        <v>5654.2699999999968</v>
      </c>
      <c r="G54" s="39" t="s">
        <v>17</v>
      </c>
    </row>
    <row r="55" spans="1:7" x14ac:dyDescent="0.25">
      <c r="A55" s="11" t="s">
        <v>58</v>
      </c>
      <c r="B55" s="19">
        <v>2000</v>
      </c>
      <c r="C55" s="19"/>
      <c r="D55" s="53">
        <v>2000</v>
      </c>
      <c r="E55" s="19">
        <f>D55-B55</f>
        <v>0</v>
      </c>
      <c r="F55" s="40"/>
      <c r="G55" s="39" t="s">
        <v>18</v>
      </c>
    </row>
    <row r="56" spans="1:7" x14ac:dyDescent="0.25">
      <c r="A56" s="35"/>
      <c r="B56" s="19"/>
      <c r="C56" s="66"/>
      <c r="D56" s="53"/>
      <c r="E56" s="20"/>
      <c r="F56" s="63" t="s">
        <v>72</v>
      </c>
      <c r="G56" s="13"/>
    </row>
    <row r="57" spans="1:7" ht="13" x14ac:dyDescent="0.3">
      <c r="A57" s="12" t="s">
        <v>10</v>
      </c>
      <c r="B57" s="18">
        <f>SUM(B48:B56)</f>
        <v>97240.959999999992</v>
      </c>
      <c r="C57" s="54">
        <f>SUM(C49:C50)</f>
        <v>20108.259999999998</v>
      </c>
      <c r="D57" s="54">
        <f>SUM(D48:D56)</f>
        <v>71737.790000000008</v>
      </c>
      <c r="E57" s="18"/>
      <c r="F57" s="78">
        <v>68427.91</v>
      </c>
      <c r="G57" s="29"/>
    </row>
    <row r="58" spans="1:7" x14ac:dyDescent="0.25">
      <c r="B58" s="13"/>
      <c r="C58" s="13"/>
      <c r="D58" s="13"/>
      <c r="E58" s="13"/>
      <c r="F58" s="13"/>
      <c r="G58" s="13"/>
    </row>
    <row r="59" spans="1:7" x14ac:dyDescent="0.25">
      <c r="B59" s="21"/>
      <c r="C59" s="41"/>
      <c r="D59" s="29" t="s">
        <v>8</v>
      </c>
      <c r="E59" s="42"/>
      <c r="F59" s="42" t="s">
        <v>8</v>
      </c>
      <c r="G59" s="13"/>
    </row>
    <row r="60" spans="1:7" ht="15.5" x14ac:dyDescent="0.35">
      <c r="A60" s="7" t="s">
        <v>8</v>
      </c>
      <c r="B60" s="5" t="s">
        <v>8</v>
      </c>
      <c r="C60" s="8"/>
      <c r="D60" s="2"/>
      <c r="E60" s="3"/>
      <c r="F60" s="2"/>
      <c r="G60" s="2"/>
    </row>
    <row r="61" spans="1:7" ht="15.5" x14ac:dyDescent="0.35">
      <c r="A61" s="4" t="s">
        <v>8</v>
      </c>
      <c r="B61" s="5"/>
      <c r="C61" s="8"/>
      <c r="D61" s="2"/>
      <c r="E61" s="3"/>
      <c r="F61" s="2"/>
      <c r="G61" s="2"/>
    </row>
    <row r="62" spans="1:7" ht="15.5" x14ac:dyDescent="0.35">
      <c r="A62" s="2"/>
      <c r="B62" s="2"/>
      <c r="C62" s="6"/>
      <c r="D62" s="2"/>
      <c r="E62" s="2"/>
      <c r="F62" s="2"/>
      <c r="G62" s="2"/>
    </row>
    <row r="63" spans="1:7" x14ac:dyDescent="0.25">
      <c r="C63" s="1"/>
    </row>
    <row r="64" spans="1:7" x14ac:dyDescent="0.25">
      <c r="C64" s="1"/>
    </row>
    <row r="65" spans="3:3" x14ac:dyDescent="0.25">
      <c r="C65" s="1"/>
    </row>
  </sheetData>
  <phoneticPr fontId="2" type="noConversion"/>
  <printOptions gridLines="1"/>
  <pageMargins left="0.4" right="0.4" top="0.4" bottom="0.4" header="0.5" footer="0.5"/>
  <pageSetup orientation="portrait" horizontalDpi="4294967293" verticalDpi="4294967293" r:id="rId1"/>
  <headerFooter alignWithMargins="0"/>
  <ignoredErrors>
    <ignoredError sqref="C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fdcc52-818d-4aa0-900c-c4e7ddd991d6" xsi:nil="true"/>
    <lcf76f155ced4ddcb4097134ff3c332f xmlns="2a824e36-c254-40bd-840c-dbcaf360f4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9608CFE54CF4286CFF268E350D748" ma:contentTypeVersion="18" ma:contentTypeDescription="Create a new document." ma:contentTypeScope="" ma:versionID="00356fea0fd8eee792124034ab101e95">
  <xsd:schema xmlns:xsd="http://www.w3.org/2001/XMLSchema" xmlns:xs="http://www.w3.org/2001/XMLSchema" xmlns:p="http://schemas.microsoft.com/office/2006/metadata/properties" xmlns:ns2="2a824e36-c254-40bd-840c-dbcaf360f42e" xmlns:ns3="79fdcc52-818d-4aa0-900c-c4e7ddd991d6" targetNamespace="http://schemas.microsoft.com/office/2006/metadata/properties" ma:root="true" ma:fieldsID="73eb7de1f0729c6334cebba41fe0acec" ns2:_="" ns3:_="">
    <xsd:import namespace="2a824e36-c254-40bd-840c-dbcaf360f42e"/>
    <xsd:import namespace="79fdcc52-818d-4aa0-900c-c4e7ddd99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24e36-c254-40bd-840c-dbcaf360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84d3f3-e81d-4636-86ca-9586aa5453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dcc52-818d-4aa0-900c-c4e7ddd99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b54c19-32da-4519-9b5c-6afdd5a700c7}" ma:internalName="TaxCatchAll" ma:showField="CatchAllData" ma:web="79fdcc52-818d-4aa0-900c-c4e7ddd991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D0F68-9198-4AE3-815F-C0AFC769C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B9BCB-9A8D-4215-851E-C3652A40F75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79fdcc52-818d-4aa0-900c-c4e7ddd991d6"/>
    <ds:schemaRef ds:uri="http://purl.org/dc/dcmitype/"/>
    <ds:schemaRef ds:uri="http://schemas.openxmlformats.org/package/2006/metadata/core-properties"/>
    <ds:schemaRef ds:uri="2a824e36-c254-40bd-840c-dbcaf360f42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1F5C91-19DA-4F77-B94D-B07A22640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PROCTOR 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Proctor</dc:creator>
  <cp:lastModifiedBy>Franklin, Bailey</cp:lastModifiedBy>
  <cp:lastPrinted>2026-02-01T22:40:00Z</cp:lastPrinted>
  <dcterms:created xsi:type="dcterms:W3CDTF">2012-08-06T22:12:57Z</dcterms:created>
  <dcterms:modified xsi:type="dcterms:W3CDTF">2026-06-18T21:53:05Z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0x010100D3A9608CFE54CF4286CFF268E350D748</vt:lpwstr>
  </property>
  <property fmtid="{D5CDD505-2E9C-101B-9397-08002B2CF9AE}" pid="3" name="MediaServiceImageTags">
    <vt:lpwstr/>
  </property>
</Properties>
</file>