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lcombgreenpc.sharepoint.com/sites/Share-ClientData2/Shared Documents/Client Data/Y/YellowJacketWCD/BoardMeetings/2025/December/"/>
    </mc:Choice>
  </mc:AlternateContent>
  <xr:revisionPtr revIDLastSave="0" documentId="8_{79D4B41D-F969-41DD-BB11-9EA6195BDC62}" xr6:coauthVersionLast="47" xr6:coauthVersionMax="47" xr10:uidLastSave="{00000000-0000-0000-0000-000000000000}"/>
  <bookViews>
    <workbookView xWindow="1740" yWindow="2865" windowWidth="21600" windowHeight="11295" xr2:uid="{2B51C86D-E2CC-43D5-91D3-F30A555BC114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35" i="1"/>
  <c r="D52" i="1"/>
  <c r="D34" i="1"/>
  <c r="D37" i="1"/>
  <c r="E53" i="1"/>
  <c r="F35" i="1"/>
  <c r="D43" i="1"/>
  <c r="D31" i="1"/>
  <c r="G20" i="1"/>
  <c r="D18" i="1"/>
  <c r="D45" i="1" s="1"/>
  <c r="F45" i="1" s="1"/>
  <c r="G45" i="1" s="1"/>
  <c r="F36" i="1"/>
  <c r="E55" i="1"/>
  <c r="E54" i="1"/>
  <c r="G39" i="1"/>
  <c r="B57" i="1"/>
  <c r="C57" i="1"/>
  <c r="D48" i="1"/>
  <c r="D57" i="1" s="1"/>
  <c r="E45" i="1"/>
  <c r="B45" i="1"/>
  <c r="F43" i="1"/>
  <c r="E52" i="1"/>
  <c r="F34" i="1"/>
  <c r="F49" i="1" l="1"/>
  <c r="F54" i="1" s="1"/>
  <c r="G5" i="1"/>
</calcChain>
</file>

<file path=xl/sharedStrings.xml><?xml version="1.0" encoding="utf-8"?>
<sst xmlns="http://schemas.openxmlformats.org/spreadsheetml/2006/main" count="109" uniqueCount="78">
  <si>
    <t>EXPENSE CATEGORY</t>
  </si>
  <si>
    <t>PAYEE</t>
  </si>
  <si>
    <t>ENGINEERING&amp;SURVEY</t>
  </si>
  <si>
    <t>AMOUNT</t>
  </si>
  <si>
    <t>BILLED</t>
  </si>
  <si>
    <t>REDUCED</t>
  </si>
  <si>
    <t>BALANCE</t>
  </si>
  <si>
    <t>PAYMENTS</t>
  </si>
  <si>
    <t xml:space="preserve"> </t>
  </si>
  <si>
    <t>INCOME</t>
  </si>
  <si>
    <t>INCOME TOTALS</t>
  </si>
  <si>
    <t>HELD FOR FUTURE</t>
  </si>
  <si>
    <t>OUTSTANDING</t>
  </si>
  <si>
    <t>AVAILABLE</t>
  </si>
  <si>
    <t>REPORT</t>
  </si>
  <si>
    <t>REMAINING</t>
  </si>
  <si>
    <t>BUDGETED</t>
  </si>
  <si>
    <t>PER BANK</t>
  </si>
  <si>
    <t>DIFFERENCE</t>
  </si>
  <si>
    <t>FUNDS AVAIL</t>
  </si>
  <si>
    <t>LEGAL FEES</t>
  </si>
  <si>
    <t>OPERATING EXPENSES</t>
  </si>
  <si>
    <t>Meetings, Meals, Misc.</t>
  </si>
  <si>
    <t xml:space="preserve">BILLS PAID </t>
  </si>
  <si>
    <t>TREASURERS FEES</t>
  </si>
  <si>
    <t>APPROVED</t>
  </si>
  <si>
    <t xml:space="preserve">Garfield YTD </t>
  </si>
  <si>
    <t>BUDGET TOTALS</t>
  </si>
  <si>
    <t>Year to date</t>
  </si>
  <si>
    <t>Colo CPA</t>
  </si>
  <si>
    <t xml:space="preserve">RBC YTD </t>
  </si>
  <si>
    <t xml:space="preserve">MoCo YTD </t>
  </si>
  <si>
    <t>MILL LEVY INCOME</t>
  </si>
  <si>
    <t>Postage, Supplies, Checks,</t>
  </si>
  <si>
    <t>CPA fees, Publication, Court</t>
  </si>
  <si>
    <t>SAVINGS ACCOUNT</t>
  </si>
  <si>
    <t>PO Box USPS Fee</t>
  </si>
  <si>
    <t>Insurance Policy Bill</t>
  </si>
  <si>
    <t>Surety Bond Premium</t>
  </si>
  <si>
    <t>Expenses_Court Filing</t>
  </si>
  <si>
    <t>Expenses_Publication</t>
  </si>
  <si>
    <t>CD ACCOUNT</t>
  </si>
  <si>
    <t>Filing Fees, Insurance, Website,</t>
  </si>
  <si>
    <t>Expenses_Website</t>
  </si>
  <si>
    <t>Expenses_Mailing</t>
  </si>
  <si>
    <t>FOR 2025</t>
  </si>
  <si>
    <t>B&amp;G Jan 2026_</t>
  </si>
  <si>
    <t>2025 BUDGETED</t>
  </si>
  <si>
    <t>RIO BLANCO 2025</t>
  </si>
  <si>
    <t>MOFFAT 2025</t>
  </si>
  <si>
    <t>GARFIELD 2025</t>
  </si>
  <si>
    <t>HIGHLAND DITCH 2025</t>
  </si>
  <si>
    <t>01/13/25 CHK BALANCE</t>
  </si>
  <si>
    <t>B&amp;G Feb 2025_11536</t>
  </si>
  <si>
    <t>* Pre-Approved Bills Paid Automatically by Treasurer</t>
  </si>
  <si>
    <t>B&amp;G Mar 2025_11785</t>
  </si>
  <si>
    <t>B&amp;G Apr 2025_11938</t>
  </si>
  <si>
    <t xml:space="preserve">    Streamline Flex Invoice 75EFD9DE-0003_04012025</t>
  </si>
  <si>
    <t>Paid w/ Check #1351 on 5/28/25</t>
  </si>
  <si>
    <t>Paid w/ Check #1348 on 4/3/25</t>
  </si>
  <si>
    <t>Paid w/ Check #1349 on 4/3/25</t>
  </si>
  <si>
    <t>Paid w/ Check #1350 on 4/3/25</t>
  </si>
  <si>
    <t>Applegate Group Invoice #55307 (09042025)</t>
  </si>
  <si>
    <t>* Bills to be paid only after YJWCD Board Approval - Total of $7,011.25</t>
  </si>
  <si>
    <t>Paid w/ Check #1352 on 6/5/25</t>
  </si>
  <si>
    <t>Paid w/ Check #1353 on 6/9/25</t>
  </si>
  <si>
    <t>YJWCD 2025 BUDGET UPDATED ON 12/04/2025</t>
  </si>
  <si>
    <t>Checking Acct Bal 12/04/2025 from Register</t>
  </si>
  <si>
    <t>* Bills to be paid only after YJWCD Board Approval - Total of $4,087.499</t>
  </si>
  <si>
    <t>B&amp;G May 2025</t>
  </si>
  <si>
    <t>B&amp;G Jun 2025</t>
  </si>
  <si>
    <t>B&amp;G July 2025</t>
  </si>
  <si>
    <t>B&amp;G Aug2025</t>
  </si>
  <si>
    <t>B&amp;G Sep 2025</t>
  </si>
  <si>
    <t>B&amp;G Oct 2025</t>
  </si>
  <si>
    <t>B&amp;G Dec 2025</t>
  </si>
  <si>
    <t>Billings May through Nov.</t>
  </si>
  <si>
    <t xml:space="preserve">B&amp;G Nov 2025_56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</si>
</sst>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5" formatCode="m/d/yy;@"/>
    <numFmt numFmtId="171" formatCode="&quot;$&quot;#,##0.00;[Red]&quot;$&quot;#,##0.00"/>
  </numFmts>
  <fonts count="3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color indexed="4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40"/>
      <name val="Arial"/>
      <family val="2"/>
    </font>
    <font>
      <b/>
      <sz val="7"/>
      <color indexed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5.5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b/>
      <sz val="6"/>
      <color rgb="FFFF0000"/>
      <name val="Arial"/>
      <family val="2"/>
    </font>
    <font>
      <b/>
      <sz val="8"/>
      <color theme="3"/>
      <name val="Arial"/>
      <family val="2"/>
    </font>
    <font>
      <b/>
      <sz val="7.5"/>
      <color theme="3"/>
      <name val="Arial"/>
      <family val="2"/>
    </font>
    <font>
      <b/>
      <sz val="6"/>
      <color theme="3"/>
      <name val="Arial"/>
      <family val="2"/>
    </font>
    <font>
      <b/>
      <sz val="5.5"/>
      <color rgb="FFFF0000"/>
      <name val="Arial"/>
      <family val="2"/>
    </font>
    <font>
      <b/>
      <sz val="7"/>
      <color theme="3" tint="0.39997558519241921"/>
      <name val="Arial"/>
      <family val="2"/>
    </font>
    <font>
      <b/>
      <sz val="7"/>
      <color rgb="FFFF0000"/>
      <name val="Arial"/>
      <family val="2"/>
    </font>
    <font>
      <b/>
      <sz val="7"/>
      <color rgb="FF00B0F0"/>
      <name val="Arial"/>
      <family val="2"/>
    </font>
    <font>
      <b/>
      <sz val="10"/>
      <color rgb="FFFF0000"/>
      <name val="Arial"/>
      <family val="2"/>
    </font>
    <font>
      <b/>
      <sz val="6.5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8" fontId="0" fillId="0" borderId="0" xfId="0" applyNumberFormat="1"/>
    <xf numFmtId="0" fontId="3" fillId="0" borderId="0" xfId="0" applyFont="1"/>
    <xf numFmtId="0" fontId="4" fillId="0" borderId="0" xfId="0" applyFont="1"/>
    <xf numFmtId="0" fontId="19" fillId="0" borderId="0" xfId="0" applyFont="1"/>
    <xf numFmtId="0" fontId="5" fillId="0" borderId="0" xfId="0" applyFont="1"/>
    <xf numFmtId="8" fontId="3" fillId="0" borderId="0" xfId="0" applyNumberFormat="1" applyFont="1"/>
    <xf numFmtId="0" fontId="20" fillId="0" borderId="0" xfId="0" applyFont="1"/>
    <xf numFmtId="8" fontId="6" fillId="0" borderId="0" xfId="0" applyNumberFormat="1" applyFont="1"/>
    <xf numFmtId="0" fontId="1" fillId="2" borderId="0" xfId="0" applyFont="1" applyFill="1" applyAlignment="1">
      <alignment horizontal="center"/>
    </xf>
    <xf numFmtId="8" fontId="1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21" fillId="0" borderId="0" xfId="0" applyFont="1"/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8" fontId="7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8" fontId="21" fillId="0" borderId="0" xfId="0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8" fontId="8" fillId="0" borderId="0" xfId="0" applyNumberFormat="1" applyFont="1" applyAlignment="1">
      <alignment horizontal="center"/>
    </xf>
    <xf numFmtId="8" fontId="2" fillId="3" borderId="0" xfId="0" applyNumberFormat="1" applyFont="1" applyFill="1" applyAlignment="1">
      <alignment horizontal="center"/>
    </xf>
    <xf numFmtId="0" fontId="21" fillId="0" borderId="0" xfId="0" applyFont="1" applyAlignment="1"/>
    <xf numFmtId="0" fontId="2" fillId="4" borderId="0" xfId="0" applyFont="1" applyFill="1"/>
    <xf numFmtId="14" fontId="7" fillId="0" borderId="0" xfId="0" applyNumberFormat="1" applyFont="1"/>
    <xf numFmtId="8" fontId="7" fillId="3" borderId="0" xfId="0" applyNumberFormat="1" applyFont="1" applyFill="1" applyAlignment="1">
      <alignment horizontal="center"/>
    </xf>
    <xf numFmtId="8" fontId="2" fillId="0" borderId="0" xfId="0" applyNumberFormat="1" applyFont="1" applyFill="1"/>
    <xf numFmtId="8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8" fontId="22" fillId="0" borderId="0" xfId="0" applyNumberFormat="1" applyFont="1"/>
    <xf numFmtId="8" fontId="8" fillId="0" borderId="0" xfId="0" applyNumberFormat="1" applyFont="1" applyFill="1" applyAlignment="1">
      <alignment horizontal="center"/>
    </xf>
    <xf numFmtId="8" fontId="9" fillId="0" borderId="0" xfId="0" applyNumberFormat="1" applyFont="1" applyAlignment="1">
      <alignment horizontal="center"/>
    </xf>
    <xf numFmtId="8" fontId="2" fillId="0" borderId="0" xfId="0" applyNumberFormat="1" applyFont="1"/>
    <xf numFmtId="0" fontId="2" fillId="0" borderId="0" xfId="0" applyFont="1" applyFill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14" fontId="7" fillId="2" borderId="0" xfId="0" applyNumberFormat="1" applyFont="1" applyFill="1" applyAlignment="1">
      <alignment horizontal="center"/>
    </xf>
    <xf numFmtId="8" fontId="7" fillId="2" borderId="0" xfId="0" applyNumberFormat="1" applyFont="1" applyFill="1" applyAlignment="1">
      <alignment horizontal="center"/>
    </xf>
    <xf numFmtId="1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0" xfId="0" applyFont="1" applyFill="1"/>
    <xf numFmtId="8" fontId="10" fillId="0" borderId="0" xfId="0" applyNumberFormat="1" applyFont="1"/>
    <xf numFmtId="8" fontId="7" fillId="0" borderId="0" xfId="0" applyNumberFormat="1" applyFont="1"/>
    <xf numFmtId="8" fontId="7" fillId="0" borderId="0" xfId="0" applyNumberFormat="1" applyFont="1" applyFill="1"/>
    <xf numFmtId="0" fontId="1" fillId="0" borderId="0" xfId="0" applyFont="1" applyFill="1" applyAlignment="1">
      <alignment horizontal="center"/>
    </xf>
    <xf numFmtId="0" fontId="1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8" fontId="13" fillId="0" borderId="0" xfId="0" applyNumberFormat="1" applyFont="1" applyAlignment="1">
      <alignment horizontal="center"/>
    </xf>
    <xf numFmtId="0" fontId="13" fillId="0" borderId="0" xfId="0" applyFont="1"/>
    <xf numFmtId="8" fontId="12" fillId="0" borderId="0" xfId="0" applyNumberFormat="1" applyFont="1" applyAlignment="1">
      <alignment horizontal="center"/>
    </xf>
    <xf numFmtId="0" fontId="11" fillId="0" borderId="0" xfId="0" applyFont="1"/>
    <xf numFmtId="8" fontId="14" fillId="0" borderId="0" xfId="0" applyNumberFormat="1" applyFont="1" applyFill="1" applyAlignment="1">
      <alignment horizontal="center"/>
    </xf>
    <xf numFmtId="8" fontId="15" fillId="6" borderId="0" xfId="0" applyNumberFormat="1" applyFont="1" applyFill="1" applyAlignment="1">
      <alignment horizontal="center"/>
    </xf>
    <xf numFmtId="8" fontId="15" fillId="0" borderId="0" xfId="0" applyNumberFormat="1" applyFont="1" applyAlignment="1">
      <alignment horizontal="center"/>
    </xf>
    <xf numFmtId="8" fontId="24" fillId="0" borderId="0" xfId="0" applyNumberFormat="1" applyFont="1" applyAlignment="1">
      <alignment horizontal="center"/>
    </xf>
    <xf numFmtId="8" fontId="25" fillId="3" borderId="0" xfId="0" applyNumberFormat="1" applyFont="1" applyFill="1" applyAlignment="1">
      <alignment horizontal="center"/>
    </xf>
    <xf numFmtId="8" fontId="26" fillId="0" borderId="0" xfId="0" applyNumberFormat="1" applyFont="1" applyFill="1"/>
    <xf numFmtId="0" fontId="27" fillId="0" borderId="0" xfId="0" applyFont="1" applyAlignment="1"/>
    <xf numFmtId="8" fontId="12" fillId="3" borderId="0" xfId="0" applyNumberFormat="1" applyFont="1" applyFill="1" applyAlignment="1">
      <alignment horizontal="center"/>
    </xf>
    <xf numFmtId="8" fontId="12" fillId="0" borderId="0" xfId="0" applyNumberFormat="1" applyFont="1" applyFill="1"/>
    <xf numFmtId="8" fontId="12" fillId="0" borderId="0" xfId="0" applyNumberFormat="1" applyFont="1" applyFill="1" applyAlignment="1">
      <alignment horizontal="center"/>
    </xf>
    <xf numFmtId="8" fontId="13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right"/>
    </xf>
    <xf numFmtId="8" fontId="12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left"/>
    </xf>
    <xf numFmtId="8" fontId="28" fillId="7" borderId="0" xfId="0" applyNumberFormat="1" applyFont="1" applyFill="1" applyAlignment="1">
      <alignment horizontal="left"/>
    </xf>
    <xf numFmtId="0" fontId="16" fillId="0" borderId="0" xfId="0" applyFont="1" applyAlignment="1">
      <alignment horizontal="right" wrapText="1"/>
    </xf>
    <xf numFmtId="8" fontId="7" fillId="0" borderId="0" xfId="0" applyNumberFormat="1" applyFont="1" applyFill="1" applyAlignment="1">
      <alignment horizontal="center"/>
    </xf>
    <xf numFmtId="8" fontId="2" fillId="0" borderId="0" xfId="0" applyNumberFormat="1" applyFont="1" applyFill="1" applyAlignment="1">
      <alignment horizontal="center"/>
    </xf>
    <xf numFmtId="8" fontId="17" fillId="0" borderId="0" xfId="0" applyNumberFormat="1" applyFont="1" applyAlignment="1">
      <alignment horizontal="center"/>
    </xf>
    <xf numFmtId="0" fontId="29" fillId="0" borderId="0" xfId="0" applyFont="1" applyAlignment="1"/>
    <xf numFmtId="0" fontId="30" fillId="4" borderId="0" xfId="0" applyFont="1" applyFill="1"/>
    <xf numFmtId="0" fontId="24" fillId="0" borderId="0" xfId="0" applyFont="1" applyFill="1" applyAlignment="1"/>
    <xf numFmtId="8" fontId="16" fillId="0" borderId="0" xfId="0" applyNumberFormat="1" applyFont="1" applyAlignment="1">
      <alignment horizontal="center"/>
    </xf>
    <xf numFmtId="0" fontId="18" fillId="0" borderId="0" xfId="0" applyFont="1" applyAlignment="1">
      <alignment wrapText="1"/>
    </xf>
    <xf numFmtId="8" fontId="18" fillId="0" borderId="0" xfId="0" applyNumberFormat="1" applyFont="1" applyAlignment="1">
      <alignment horizontal="center"/>
    </xf>
    <xf numFmtId="8" fontId="30" fillId="3" borderId="0" xfId="0" applyNumberFormat="1" applyFont="1" applyFill="1" applyAlignment="1">
      <alignment horizontal="center"/>
    </xf>
    <xf numFmtId="8" fontId="31" fillId="0" borderId="0" xfId="0" applyNumberFormat="1" applyFont="1" applyAlignment="1">
      <alignment horizontal="center"/>
    </xf>
    <xf numFmtId="8" fontId="31" fillId="0" borderId="0" xfId="0" applyNumberFormat="1" applyFont="1"/>
    <xf numFmtId="8" fontId="31" fillId="0" borderId="0" xfId="0" applyNumberFormat="1" applyFont="1" applyFill="1"/>
    <xf numFmtId="0" fontId="16" fillId="0" borderId="0" xfId="0" applyFont="1"/>
    <xf numFmtId="8" fontId="30" fillId="0" borderId="0" xfId="0" applyNumberFormat="1" applyFont="1" applyFill="1" applyAlignment="1">
      <alignment horizontal="center"/>
    </xf>
    <xf numFmtId="4" fontId="21" fillId="2" borderId="0" xfId="0" applyNumberFormat="1" applyFont="1" applyFill="1" applyAlignment="1">
      <alignment horizontal="center"/>
    </xf>
    <xf numFmtId="171" fontId="32" fillId="0" borderId="0" xfId="0" applyNumberFormat="1" applyFont="1" applyAlignment="1">
      <alignment horizontal="center"/>
    </xf>
    <xf numFmtId="8" fontId="30" fillId="0" borderId="0" xfId="0" applyNumberFormat="1" applyFont="1" applyAlignment="1">
      <alignment horizontal="center"/>
    </xf>
    <xf numFmtId="0" fontId="33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961FF-052E-41BA-BF67-558A648A0EA3}">
  <dimension ref="A1:H65"/>
  <sheetViews>
    <sheetView tabSelected="1" topLeftCell="A13" zoomScale="160" zoomScaleNormal="160" workbookViewId="0">
      <selection activeCell="C15" sqref="C15"/>
    </sheetView>
  </sheetViews>
  <sheetFormatPr defaultRowHeight="12.75" x14ac:dyDescent="0.2"/>
  <cols>
    <col min="1" max="1" width="18.42578125" customWidth="1"/>
    <col min="2" max="2" width="12.5703125" customWidth="1"/>
    <col min="3" max="3" width="16.85546875" customWidth="1"/>
    <col min="4" max="4" width="9.85546875" customWidth="1"/>
    <col min="5" max="5" width="11.42578125" customWidth="1"/>
    <col min="6" max="6" width="13.140625" customWidth="1"/>
    <col min="7" max="7" width="16.42578125" customWidth="1"/>
  </cols>
  <sheetData>
    <row r="1" spans="1:7" x14ac:dyDescent="0.2">
      <c r="B1" s="49" t="s">
        <v>66</v>
      </c>
      <c r="D1" s="51"/>
      <c r="E1" s="50"/>
      <c r="F1" s="13"/>
      <c r="G1" s="13"/>
    </row>
    <row r="2" spans="1:7" x14ac:dyDescent="0.2">
      <c r="A2" s="12" t="s">
        <v>0</v>
      </c>
      <c r="B2" s="17" t="s">
        <v>16</v>
      </c>
      <c r="C2" s="16" t="s">
        <v>1</v>
      </c>
      <c r="D2" s="16" t="s">
        <v>3</v>
      </c>
      <c r="E2" s="16" t="s">
        <v>5</v>
      </c>
      <c r="F2" s="16" t="s">
        <v>7</v>
      </c>
      <c r="G2" s="16" t="s">
        <v>15</v>
      </c>
    </row>
    <row r="3" spans="1:7" ht="12" customHeight="1" x14ac:dyDescent="0.2">
      <c r="A3" s="13"/>
      <c r="B3" s="15" t="s">
        <v>45</v>
      </c>
      <c r="C3" s="13"/>
      <c r="D3" s="17" t="s">
        <v>4</v>
      </c>
      <c r="E3" s="17" t="s">
        <v>3</v>
      </c>
      <c r="F3" s="13"/>
      <c r="G3" s="17" t="s">
        <v>16</v>
      </c>
    </row>
    <row r="4" spans="1:7" ht="6" customHeight="1" x14ac:dyDescent="0.2">
      <c r="A4" s="13"/>
      <c r="B4" s="13"/>
      <c r="C4" s="13"/>
      <c r="D4" s="17"/>
      <c r="E4" s="17"/>
      <c r="F4" s="13"/>
      <c r="G4" s="17"/>
    </row>
    <row r="5" spans="1:7" x14ac:dyDescent="0.2">
      <c r="A5" s="12" t="s">
        <v>20</v>
      </c>
      <c r="B5" s="18">
        <v>20000</v>
      </c>
      <c r="C5" s="13"/>
      <c r="D5" s="13"/>
      <c r="E5" s="13"/>
      <c r="F5" s="13"/>
      <c r="G5" s="18">
        <f>B5-D18</f>
        <v>14344.51</v>
      </c>
    </row>
    <row r="6" spans="1:7" x14ac:dyDescent="0.2">
      <c r="A6" s="14" t="s">
        <v>8</v>
      </c>
      <c r="B6" s="19"/>
      <c r="C6" s="52" t="s">
        <v>53</v>
      </c>
      <c r="D6" s="66">
        <v>80</v>
      </c>
      <c r="E6" s="67">
        <v>0</v>
      </c>
      <c r="F6" s="64">
        <v>80</v>
      </c>
      <c r="G6" s="79" t="s">
        <v>59</v>
      </c>
    </row>
    <row r="7" spans="1:7" x14ac:dyDescent="0.2">
      <c r="A7" s="14" t="s">
        <v>8</v>
      </c>
      <c r="B7" s="19"/>
      <c r="C7" s="52" t="s">
        <v>55</v>
      </c>
      <c r="D7" s="66">
        <v>784</v>
      </c>
      <c r="E7" s="67">
        <v>0</v>
      </c>
      <c r="F7" s="64">
        <v>784</v>
      </c>
      <c r="G7" s="79" t="s">
        <v>59</v>
      </c>
    </row>
    <row r="8" spans="1:7" x14ac:dyDescent="0.2">
      <c r="A8" s="14" t="s">
        <v>8</v>
      </c>
      <c r="B8" s="19"/>
      <c r="C8" s="52" t="s">
        <v>56</v>
      </c>
      <c r="D8" s="66">
        <v>704</v>
      </c>
      <c r="E8" s="67">
        <v>0</v>
      </c>
      <c r="F8" s="64">
        <v>704</v>
      </c>
      <c r="G8" s="79" t="s">
        <v>59</v>
      </c>
    </row>
    <row r="9" spans="1:7" x14ac:dyDescent="0.2">
      <c r="A9" s="21" t="s">
        <v>8</v>
      </c>
      <c r="B9" s="19"/>
      <c r="C9" s="52" t="s">
        <v>69</v>
      </c>
      <c r="D9" s="87"/>
      <c r="E9" s="53">
        <v>0</v>
      </c>
      <c r="F9" s="82"/>
      <c r="G9" s="79"/>
    </row>
    <row r="10" spans="1:7" x14ac:dyDescent="0.2">
      <c r="A10" s="21" t="s">
        <v>8</v>
      </c>
      <c r="B10" s="19"/>
      <c r="C10" s="52" t="s">
        <v>70</v>
      </c>
      <c r="D10" s="87"/>
      <c r="E10" s="53">
        <v>0</v>
      </c>
      <c r="F10" s="82"/>
      <c r="G10" s="81"/>
    </row>
    <row r="11" spans="1:7" x14ac:dyDescent="0.2">
      <c r="A11" s="21"/>
      <c r="B11" s="19"/>
      <c r="C11" s="52" t="s">
        <v>71</v>
      </c>
      <c r="D11" s="87"/>
      <c r="E11" s="53">
        <v>0</v>
      </c>
      <c r="F11" s="82"/>
      <c r="G11" s="81"/>
    </row>
    <row r="12" spans="1:7" x14ac:dyDescent="0.2">
      <c r="A12" s="21" t="s">
        <v>8</v>
      </c>
      <c r="B12" s="19"/>
      <c r="C12" s="52" t="s">
        <v>72</v>
      </c>
      <c r="D12" s="87"/>
      <c r="E12" s="53">
        <v>0</v>
      </c>
      <c r="F12" s="82"/>
      <c r="G12" s="81"/>
    </row>
    <row r="13" spans="1:7" x14ac:dyDescent="0.2">
      <c r="A13" s="12" t="s">
        <v>8</v>
      </c>
      <c r="B13" s="19"/>
      <c r="C13" s="52" t="s">
        <v>73</v>
      </c>
      <c r="D13" s="87"/>
      <c r="E13" s="53">
        <v>0</v>
      </c>
      <c r="F13" s="82"/>
      <c r="G13" s="81"/>
    </row>
    <row r="14" spans="1:7" x14ac:dyDescent="0.2">
      <c r="A14" s="13"/>
      <c r="B14" s="19"/>
      <c r="C14" s="52" t="s">
        <v>74</v>
      </c>
      <c r="D14" s="87"/>
      <c r="E14" s="53">
        <v>0</v>
      </c>
      <c r="F14" s="82"/>
      <c r="G14" s="81"/>
    </row>
    <row r="15" spans="1:7" x14ac:dyDescent="0.2">
      <c r="A15" s="12"/>
      <c r="B15" s="19"/>
      <c r="C15" s="52" t="s">
        <v>77</v>
      </c>
      <c r="D15" s="87">
        <v>4087.49</v>
      </c>
      <c r="E15" s="53">
        <v>0</v>
      </c>
      <c r="F15" s="82">
        <v>4087.49</v>
      </c>
      <c r="G15" s="81" t="s">
        <v>76</v>
      </c>
    </row>
    <row r="16" spans="1:7" x14ac:dyDescent="0.2">
      <c r="A16" s="12"/>
      <c r="B16" s="19"/>
      <c r="C16" s="52" t="s">
        <v>75</v>
      </c>
      <c r="E16" s="53">
        <v>0</v>
      </c>
    </row>
    <row r="17" spans="1:8" x14ac:dyDescent="0.2">
      <c r="A17" s="21"/>
      <c r="B17" s="24"/>
      <c r="C17" s="52" t="s">
        <v>46</v>
      </c>
      <c r="D17" s="66"/>
      <c r="E17" s="53">
        <v>0</v>
      </c>
      <c r="F17" s="64"/>
      <c r="G17" s="81"/>
      <c r="H17" s="71"/>
    </row>
    <row r="18" spans="1:8" x14ac:dyDescent="0.2">
      <c r="A18" s="21"/>
      <c r="B18" s="24"/>
      <c r="C18" s="68" t="s">
        <v>28</v>
      </c>
      <c r="D18" s="55">
        <f>SUM(D6:D17)</f>
        <v>5655.49</v>
      </c>
      <c r="E18" s="91" t="s">
        <v>68</v>
      </c>
      <c r="F18" s="77"/>
      <c r="G18" s="20"/>
    </row>
    <row r="19" spans="1:8" ht="7.5" customHeight="1" x14ac:dyDescent="0.2">
      <c r="A19" s="21"/>
      <c r="B19" s="24"/>
      <c r="C19" s="13"/>
      <c r="D19" s="22"/>
      <c r="E19" s="26"/>
      <c r="F19" s="27"/>
      <c r="G19" s="20"/>
    </row>
    <row r="20" spans="1:8" x14ac:dyDescent="0.2">
      <c r="A20" s="28" t="s">
        <v>21</v>
      </c>
      <c r="B20" s="18">
        <v>10000</v>
      </c>
      <c r="C20" s="13"/>
      <c r="D20" s="19"/>
      <c r="E20" s="19"/>
      <c r="F20" s="29"/>
      <c r="G20" s="18">
        <f>B20-D31</f>
        <v>6216.97</v>
      </c>
    </row>
    <row r="21" spans="1:8" x14ac:dyDescent="0.2">
      <c r="A21" s="54" t="s">
        <v>33</v>
      </c>
      <c r="B21" s="18"/>
      <c r="C21" s="84" t="s">
        <v>29</v>
      </c>
      <c r="D21" s="83">
        <v>450</v>
      </c>
      <c r="E21" s="53">
        <v>0</v>
      </c>
      <c r="F21" s="64">
        <v>450</v>
      </c>
      <c r="G21" s="79" t="s">
        <v>58</v>
      </c>
    </row>
    <row r="22" spans="1:8" x14ac:dyDescent="0.2">
      <c r="A22" s="54" t="s">
        <v>34</v>
      </c>
      <c r="B22" s="19"/>
      <c r="C22" s="84" t="s">
        <v>36</v>
      </c>
      <c r="D22" s="83">
        <v>100</v>
      </c>
      <c r="E22" s="53">
        <v>0</v>
      </c>
      <c r="F22" s="64">
        <v>100</v>
      </c>
      <c r="G22" s="79" t="s">
        <v>61</v>
      </c>
    </row>
    <row r="23" spans="1:8" x14ac:dyDescent="0.2">
      <c r="A23" s="54" t="s">
        <v>42</v>
      </c>
      <c r="B23" s="19"/>
      <c r="C23" s="85" t="s">
        <v>37</v>
      </c>
      <c r="D23" s="83">
        <v>1069</v>
      </c>
      <c r="E23" s="53">
        <v>0</v>
      </c>
      <c r="F23" s="64">
        <v>1069</v>
      </c>
      <c r="G23" s="79" t="s">
        <v>64</v>
      </c>
    </row>
    <row r="24" spans="1:8" x14ac:dyDescent="0.2">
      <c r="A24" s="54" t="s">
        <v>22</v>
      </c>
      <c r="B24" s="19"/>
      <c r="C24" s="85" t="s">
        <v>38</v>
      </c>
      <c r="D24" s="83">
        <v>530</v>
      </c>
      <c r="E24" s="53">
        <v>0</v>
      </c>
      <c r="F24" s="64">
        <v>530</v>
      </c>
      <c r="G24" s="79" t="s">
        <v>65</v>
      </c>
    </row>
    <row r="25" spans="1:8" x14ac:dyDescent="0.2">
      <c r="A25" s="13"/>
      <c r="B25" s="19"/>
      <c r="C25" s="65" t="s">
        <v>39</v>
      </c>
      <c r="D25" s="55"/>
      <c r="E25" s="53">
        <v>0</v>
      </c>
      <c r="F25" s="64"/>
      <c r="G25" s="81"/>
    </row>
    <row r="26" spans="1:8" x14ac:dyDescent="0.2">
      <c r="A26" s="13"/>
      <c r="B26" s="19"/>
      <c r="C26" s="65" t="s">
        <v>40</v>
      </c>
      <c r="D26" s="90">
        <v>55.49</v>
      </c>
      <c r="E26" s="53">
        <v>0</v>
      </c>
      <c r="F26" s="82">
        <v>55.49</v>
      </c>
      <c r="G26" s="81"/>
    </row>
    <row r="27" spans="1:8" x14ac:dyDescent="0.2">
      <c r="A27" s="13"/>
      <c r="B27" s="19"/>
      <c r="C27" s="65" t="s">
        <v>44</v>
      </c>
      <c r="D27" s="55">
        <v>18.54</v>
      </c>
      <c r="E27" s="53">
        <v>0</v>
      </c>
      <c r="F27" s="64">
        <v>18.54</v>
      </c>
      <c r="G27" s="79" t="s">
        <v>59</v>
      </c>
    </row>
    <row r="28" spans="1:8" x14ac:dyDescent="0.2">
      <c r="A28" s="86" t="s">
        <v>57</v>
      </c>
      <c r="B28" s="19"/>
      <c r="C28" s="65" t="s">
        <v>43</v>
      </c>
      <c r="D28" s="55">
        <v>1560</v>
      </c>
      <c r="E28" s="53">
        <v>0</v>
      </c>
      <c r="F28" s="64">
        <v>1560</v>
      </c>
      <c r="G28" s="79" t="s">
        <v>60</v>
      </c>
    </row>
    <row r="29" spans="1:8" ht="14.1" customHeight="1" x14ac:dyDescent="0.2">
      <c r="A29" s="72"/>
      <c r="B29" s="81"/>
      <c r="C29" s="65"/>
      <c r="D29" s="55"/>
      <c r="E29" s="53">
        <v>0</v>
      </c>
      <c r="F29" s="64"/>
      <c r="G29" s="79"/>
    </row>
    <row r="30" spans="1:8" ht="9" customHeight="1" x14ac:dyDescent="0.2">
      <c r="A30" s="13"/>
      <c r="B30" s="19"/>
      <c r="C30" s="62"/>
      <c r="D30" s="76" t="s">
        <v>54</v>
      </c>
      <c r="E30" s="76"/>
      <c r="F30" s="61"/>
      <c r="G30" s="60"/>
    </row>
    <row r="31" spans="1:8" x14ac:dyDescent="0.2">
      <c r="A31" s="13"/>
      <c r="B31" s="19"/>
      <c r="C31" s="68" t="s">
        <v>28</v>
      </c>
      <c r="D31" s="55">
        <f>SUM(D21:D29)</f>
        <v>3783.0299999999997</v>
      </c>
      <c r="E31" s="19"/>
      <c r="F31" s="25"/>
      <c r="G31" s="20"/>
    </row>
    <row r="32" spans="1:8" ht="5.45" customHeight="1" x14ac:dyDescent="0.2">
      <c r="A32" s="13"/>
      <c r="B32" s="19"/>
      <c r="C32" s="30"/>
      <c r="D32" s="19"/>
      <c r="E32" s="63"/>
      <c r="F32" s="25"/>
      <c r="G32" s="20"/>
    </row>
    <row r="33" spans="1:7" ht="6.6" customHeight="1" x14ac:dyDescent="0.2">
      <c r="A33" s="13"/>
      <c r="B33" s="19"/>
      <c r="C33" s="30" t="s">
        <v>8</v>
      </c>
      <c r="D33" s="19"/>
      <c r="E33" s="23"/>
      <c r="F33" s="25"/>
      <c r="G33" s="20"/>
    </row>
    <row r="34" spans="1:7" x14ac:dyDescent="0.2">
      <c r="A34" s="12" t="s">
        <v>24</v>
      </c>
      <c r="B34" s="19" t="s">
        <v>8</v>
      </c>
      <c r="C34" s="30" t="s">
        <v>30</v>
      </c>
      <c r="D34" s="19">
        <f>15.99+365.95+62.05+312.09+34.11+151.69+23.5+6.58+3.16+5.23</f>
        <v>980.34999999999991</v>
      </c>
      <c r="E34" s="19"/>
      <c r="F34" s="64">
        <f>D34</f>
        <v>980.34999999999991</v>
      </c>
      <c r="G34" s="18"/>
    </row>
    <row r="35" spans="1:7" x14ac:dyDescent="0.2">
      <c r="A35" s="13"/>
      <c r="B35" s="19"/>
      <c r="C35" s="30" t="s">
        <v>31</v>
      </c>
      <c r="D35" s="19">
        <f>0.04+137.07+7.28+22.27+2.1+131.07+1.3+0.47+0.37+0.02</f>
        <v>301.99</v>
      </c>
      <c r="E35" s="19"/>
      <c r="F35" s="64">
        <f>D35</f>
        <v>301.99</v>
      </c>
      <c r="G35" s="31" t="s">
        <v>8</v>
      </c>
    </row>
    <row r="36" spans="1:7" x14ac:dyDescent="0.2">
      <c r="A36" s="13" t="s">
        <v>8</v>
      </c>
      <c r="B36" s="19" t="s">
        <v>8</v>
      </c>
      <c r="C36" s="30" t="s">
        <v>26</v>
      </c>
      <c r="D36" s="19">
        <v>0</v>
      </c>
      <c r="E36" s="19"/>
      <c r="F36" s="64">
        <f>D36</f>
        <v>0</v>
      </c>
      <c r="G36" s="32" t="s">
        <v>8</v>
      </c>
    </row>
    <row r="37" spans="1:7" x14ac:dyDescent="0.2">
      <c r="A37" s="13"/>
      <c r="B37" s="19"/>
      <c r="C37" s="69" t="s">
        <v>28</v>
      </c>
      <c r="D37" s="55">
        <f>SUM(D34:D36)</f>
        <v>1282.3399999999999</v>
      </c>
      <c r="E37" s="19"/>
      <c r="F37" s="25"/>
      <c r="G37" s="18"/>
    </row>
    <row r="38" spans="1:7" ht="5.45" customHeight="1" x14ac:dyDescent="0.2">
      <c r="A38" s="13"/>
      <c r="B38" s="19"/>
      <c r="C38" s="33"/>
      <c r="D38" s="34"/>
      <c r="E38" s="35"/>
      <c r="F38" s="25"/>
      <c r="G38" s="19" t="s">
        <v>8</v>
      </c>
    </row>
    <row r="39" spans="1:7" x14ac:dyDescent="0.2">
      <c r="A39" s="12" t="s">
        <v>2</v>
      </c>
      <c r="B39" s="18">
        <v>30000</v>
      </c>
      <c r="C39" s="36"/>
      <c r="D39" s="19"/>
      <c r="E39" s="18"/>
      <c r="F39" s="25"/>
      <c r="G39" s="18">
        <f>B39-D43</f>
        <v>22988.75</v>
      </c>
    </row>
    <row r="40" spans="1:7" ht="18.95" customHeight="1" x14ac:dyDescent="0.2">
      <c r="A40" s="72"/>
      <c r="B40" s="55"/>
      <c r="C40" s="80" t="s">
        <v>62</v>
      </c>
      <c r="D40" s="87">
        <v>7011.25</v>
      </c>
      <c r="E40" s="19"/>
      <c r="F40" s="82">
        <v>7011.25</v>
      </c>
      <c r="G40" s="79"/>
    </row>
    <row r="41" spans="1:7" ht="18.95" customHeight="1" x14ac:dyDescent="0.2">
      <c r="A41" s="72"/>
      <c r="B41" s="55"/>
      <c r="C41" s="80"/>
      <c r="D41" s="55"/>
      <c r="E41" s="19"/>
      <c r="F41" s="64"/>
      <c r="G41" s="79"/>
    </row>
    <row r="42" spans="1:7" ht="12.95" customHeight="1" x14ac:dyDescent="0.2">
      <c r="A42" s="72"/>
      <c r="B42" s="55"/>
      <c r="C42" s="80"/>
      <c r="D42" s="55"/>
      <c r="E42" s="91" t="s">
        <v>63</v>
      </c>
      <c r="F42" s="64"/>
      <c r="G42" s="79"/>
    </row>
    <row r="43" spans="1:7" x14ac:dyDescent="0.2">
      <c r="A43" s="12" t="s">
        <v>8</v>
      </c>
      <c r="B43" s="24" t="s">
        <v>8</v>
      </c>
      <c r="C43" s="69" t="s">
        <v>28</v>
      </c>
      <c r="D43" s="55">
        <f>SUM(D40:D42)</f>
        <v>7011.25</v>
      </c>
      <c r="E43" s="78"/>
      <c r="F43" s="64">
        <f>D43</f>
        <v>7011.25</v>
      </c>
    </row>
    <row r="44" spans="1:7" ht="8.4499999999999993" customHeight="1" x14ac:dyDescent="0.2">
      <c r="A44" s="56" t="s">
        <v>8</v>
      </c>
      <c r="B44" s="57" t="s">
        <v>8</v>
      </c>
      <c r="C44" s="54"/>
      <c r="D44" s="55"/>
      <c r="E44" s="19"/>
      <c r="F44" s="25"/>
      <c r="G44" s="19"/>
    </row>
    <row r="45" spans="1:7" x14ac:dyDescent="0.2">
      <c r="A45" s="12" t="s">
        <v>27</v>
      </c>
      <c r="B45" s="18">
        <f>SUM(B3:B44)</f>
        <v>60000</v>
      </c>
      <c r="C45" s="13"/>
      <c r="D45" s="19">
        <f>D18+D31+D37+D43</f>
        <v>17732.11</v>
      </c>
      <c r="E45" s="19">
        <f>SUM(E3:E44)</f>
        <v>0</v>
      </c>
      <c r="F45" s="18">
        <f>D45</f>
        <v>17732.11</v>
      </c>
      <c r="G45" s="73">
        <f>B45-F45</f>
        <v>42267.89</v>
      </c>
    </row>
    <row r="46" spans="1:7" ht="6.6" customHeight="1" x14ac:dyDescent="0.2">
      <c r="A46" s="13"/>
      <c r="B46" s="13"/>
      <c r="C46" s="13"/>
      <c r="D46" s="20"/>
      <c r="E46" s="20"/>
      <c r="F46" s="48"/>
      <c r="G46" s="37"/>
    </row>
    <row r="47" spans="1:7" x14ac:dyDescent="0.2">
      <c r="A47" s="12" t="s">
        <v>9</v>
      </c>
      <c r="B47" s="17" t="s">
        <v>47</v>
      </c>
      <c r="C47" s="17" t="s">
        <v>11</v>
      </c>
      <c r="D47" s="17" t="s">
        <v>13</v>
      </c>
      <c r="E47" s="17" t="s">
        <v>12</v>
      </c>
      <c r="F47" s="9" t="s">
        <v>14</v>
      </c>
      <c r="G47" s="38" t="s">
        <v>19</v>
      </c>
    </row>
    <row r="48" spans="1:7" x14ac:dyDescent="0.2">
      <c r="A48" s="39" t="s">
        <v>52</v>
      </c>
      <c r="B48" s="59">
        <v>37189.32</v>
      </c>
      <c r="C48" s="52"/>
      <c r="D48" s="58">
        <f>+B48</f>
        <v>37189.32</v>
      </c>
      <c r="E48" s="19"/>
      <c r="F48" s="9" t="s">
        <v>6</v>
      </c>
      <c r="G48" s="40" t="s">
        <v>23</v>
      </c>
    </row>
    <row r="49" spans="1:7" x14ac:dyDescent="0.2">
      <c r="A49" s="39" t="s">
        <v>35</v>
      </c>
      <c r="B49" s="59">
        <v>20103.28</v>
      </c>
      <c r="C49" s="59">
        <v>20106.599999999999</v>
      </c>
      <c r="D49" s="58">
        <v>0</v>
      </c>
      <c r="E49" s="19"/>
      <c r="F49" s="10">
        <f>D57-F45</f>
        <v>47238.35</v>
      </c>
      <c r="G49" s="40" t="s">
        <v>25</v>
      </c>
    </row>
    <row r="50" spans="1:7" x14ac:dyDescent="0.2">
      <c r="A50" s="39" t="s">
        <v>41</v>
      </c>
      <c r="B50" s="59">
        <v>0</v>
      </c>
      <c r="C50" s="59">
        <v>0</v>
      </c>
      <c r="D50" s="58">
        <v>0</v>
      </c>
      <c r="E50" s="19"/>
      <c r="F50" s="10"/>
      <c r="G50" s="40"/>
    </row>
    <row r="51" spans="1:7" x14ac:dyDescent="0.2">
      <c r="A51" s="11" t="s">
        <v>32</v>
      </c>
      <c r="B51" s="19"/>
      <c r="C51" s="19"/>
      <c r="D51" s="58"/>
      <c r="E51" s="19"/>
      <c r="F51" s="41" t="s">
        <v>8</v>
      </c>
      <c r="G51" s="40"/>
    </row>
    <row r="52" spans="1:7" x14ac:dyDescent="0.2">
      <c r="A52" s="39" t="s">
        <v>48</v>
      </c>
      <c r="B52" s="19">
        <v>20233</v>
      </c>
      <c r="C52" s="19"/>
      <c r="D52" s="58">
        <f>358.08+7008.35+1255.08+6036.33+745.98+2995.15+495.84+174.31+122.48+167.78</f>
        <v>19359.38</v>
      </c>
      <c r="E52" s="19">
        <f>D52-B52</f>
        <v>-873.61999999999898</v>
      </c>
      <c r="F52" s="41"/>
      <c r="G52" s="40"/>
    </row>
    <row r="53" spans="1:7" x14ac:dyDescent="0.2">
      <c r="A53" s="39" t="s">
        <v>49</v>
      </c>
      <c r="B53" s="19">
        <v>6051</v>
      </c>
      <c r="C53" s="19"/>
      <c r="D53" s="58">
        <f>55.63+2657.78+195.39+470.7+83.27+2579.12+71.49+62.67+61.68+54.64</f>
        <v>6292.37</v>
      </c>
      <c r="E53" s="19">
        <f>D53-B53</f>
        <v>241.36999999999989</v>
      </c>
      <c r="F53" s="41"/>
      <c r="G53" s="42">
        <v>45995</v>
      </c>
    </row>
    <row r="54" spans="1:7" x14ac:dyDescent="0.2">
      <c r="A54" s="39" t="s">
        <v>50</v>
      </c>
      <c r="B54" s="19">
        <v>166</v>
      </c>
      <c r="C54" s="19"/>
      <c r="D54" s="58">
        <v>129.38999999999999</v>
      </c>
      <c r="E54" s="19">
        <f>D54-B54</f>
        <v>-36.610000000000014</v>
      </c>
      <c r="F54" s="88">
        <f>F57-F49</f>
        <v>12436.470000000001</v>
      </c>
      <c r="G54" s="43" t="s">
        <v>17</v>
      </c>
    </row>
    <row r="55" spans="1:7" x14ac:dyDescent="0.2">
      <c r="A55" s="11" t="s">
        <v>51</v>
      </c>
      <c r="B55" s="19">
        <v>2000</v>
      </c>
      <c r="C55" s="19"/>
      <c r="D55" s="58">
        <v>2000</v>
      </c>
      <c r="E55" s="19">
        <f>D55-B55</f>
        <v>0</v>
      </c>
      <c r="F55" s="44"/>
      <c r="G55" s="43" t="s">
        <v>18</v>
      </c>
    </row>
    <row r="56" spans="1:7" x14ac:dyDescent="0.2">
      <c r="A56" s="39"/>
      <c r="B56" s="74"/>
      <c r="C56" s="75"/>
      <c r="D56" s="58"/>
      <c r="E56" s="20"/>
      <c r="F56" s="70" t="s">
        <v>67</v>
      </c>
      <c r="G56" s="13"/>
    </row>
    <row r="57" spans="1:7" x14ac:dyDescent="0.2">
      <c r="A57" s="12" t="s">
        <v>10</v>
      </c>
      <c r="B57" s="18">
        <f>SUM(B48:B56)</f>
        <v>85742.6</v>
      </c>
      <c r="C57" s="59">
        <f>SUM(C49:C50)</f>
        <v>20106.599999999999</v>
      </c>
      <c r="D57" s="59">
        <f>SUM(D48:D56)</f>
        <v>64970.46</v>
      </c>
      <c r="E57" s="18"/>
      <c r="F57" s="89">
        <v>59674.82</v>
      </c>
      <c r="G57" s="30"/>
    </row>
    <row r="58" spans="1:7" x14ac:dyDescent="0.2">
      <c r="B58" s="13"/>
      <c r="C58" s="13"/>
      <c r="D58" s="13"/>
      <c r="E58" s="13"/>
      <c r="F58" s="13"/>
      <c r="G58" s="13"/>
    </row>
    <row r="59" spans="1:7" x14ac:dyDescent="0.2">
      <c r="B59" s="21"/>
      <c r="C59" s="45"/>
      <c r="D59" s="36" t="s">
        <v>8</v>
      </c>
      <c r="E59" s="46"/>
      <c r="F59" s="47" t="s">
        <v>8</v>
      </c>
      <c r="G59" s="13"/>
    </row>
    <row r="60" spans="1:7" ht="15.75" x14ac:dyDescent="0.25">
      <c r="A60" s="7" t="s">
        <v>8</v>
      </c>
      <c r="B60" s="5" t="s">
        <v>8</v>
      </c>
      <c r="C60" s="8"/>
      <c r="D60" s="2"/>
      <c r="E60" s="3"/>
      <c r="F60" s="2"/>
      <c r="G60" s="2"/>
    </row>
    <row r="61" spans="1:7" ht="15.75" x14ac:dyDescent="0.25">
      <c r="A61" s="4" t="s">
        <v>8</v>
      </c>
      <c r="B61" s="5"/>
      <c r="C61" s="8"/>
      <c r="D61" s="2"/>
      <c r="E61" s="3"/>
      <c r="F61" s="2"/>
      <c r="G61" s="2"/>
    </row>
    <row r="62" spans="1:7" ht="15" x14ac:dyDescent="0.2">
      <c r="A62" s="2"/>
      <c r="B62" s="2"/>
      <c r="C62" s="6"/>
      <c r="D62" s="2"/>
      <c r="E62" s="2"/>
      <c r="F62" s="2"/>
      <c r="G62" s="2"/>
    </row>
    <row r="63" spans="1:7" x14ac:dyDescent="0.2">
      <c r="C63" s="1"/>
    </row>
    <row r="64" spans="1:7" x14ac:dyDescent="0.2">
      <c r="C64" s="1"/>
    </row>
    <row r="65" spans="3:3" x14ac:dyDescent="0.2">
      <c r="C65" s="1"/>
    </row>
  </sheetData>
  <phoneticPr fontId="2" type="noConversion"/>
  <printOptions gridLines="1"/>
  <pageMargins left="0.4" right="0.4" top="0.4" bottom="0.4" header="0.5" footer="0.5"/>
  <pageSetup orientation="portrait" horizontalDpi="4294967293" verticalDpi="4294967293" r:id="rId1"/>
  <headerFooter alignWithMargins="0"/>
  <ignoredErrors>
    <ignoredError sqref="C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B2E6F-A3F3-4C57-B42F-E275D308F006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A99D-97B8-43AC-92DB-391147B5FA57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9608CFE54CF4286CFF268E350D748" ma:contentTypeVersion="18" ma:contentTypeDescription="Create a new document." ma:contentTypeScope="" ma:versionID="b58ea7f815a984283e77a37b78798ad9">
  <xsd:schema xmlns:xsd="http://www.w3.org/2001/XMLSchema" xmlns:xs="http://www.w3.org/2001/XMLSchema" xmlns:p="http://schemas.microsoft.com/office/2006/metadata/properties" xmlns:ns2="2a824e36-c254-40bd-840c-dbcaf360f42e" xmlns:ns3="79fdcc52-818d-4aa0-900c-c4e7ddd991d6" targetNamespace="http://schemas.microsoft.com/office/2006/metadata/properties" ma:root="true" ma:fieldsID="f40c56a24b0307c42683ee34bab79902" ns2:_="" ns3:_="">
    <xsd:import namespace="2a824e36-c254-40bd-840c-dbcaf360f42e"/>
    <xsd:import namespace="79fdcc52-818d-4aa0-900c-c4e7ddd99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24e36-c254-40bd-840c-dbcaf360f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884d3f3-e81d-4636-86ca-9586aa5453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dcc52-818d-4aa0-900c-c4e7ddd991d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7b54c19-32da-4519-9b5c-6afdd5a700c7}" ma:internalName="TaxCatchAll" ma:showField="CatchAllData" ma:web="79fdcc52-818d-4aa0-900c-c4e7ddd991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fdcc52-818d-4aa0-900c-c4e7ddd991d6" xsi:nil="true"/>
    <lcf76f155ced4ddcb4097134ff3c332f xmlns="2a824e36-c254-40bd-840c-dbcaf360f4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AC7272-F27B-41BD-847F-73C1F1108EB3}"/>
</file>

<file path=customXml/itemProps2.xml><?xml version="1.0" encoding="utf-8"?>
<ds:datastoreItem xmlns:ds="http://schemas.openxmlformats.org/officeDocument/2006/customXml" ds:itemID="{C16D0F68-9198-4AE3-815F-C0AFC769C868}"/>
</file>

<file path=customXml/itemProps3.xml><?xml version="1.0" encoding="utf-8"?>
<ds:datastoreItem xmlns:ds="http://schemas.openxmlformats.org/officeDocument/2006/customXml" ds:itemID="{7F9B9BCB-9A8D-4215-851E-C3652A40F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PROCTOR 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Proctor</dc:creator>
  <cp:lastModifiedBy>Scott Grosscup</cp:lastModifiedBy>
  <cp:lastPrinted>2025-12-04T19:30:25Z</cp:lastPrinted>
  <dcterms:created xsi:type="dcterms:W3CDTF">2012-08-06T22:12:57Z</dcterms:created>
  <dcterms:modified xsi:type="dcterms:W3CDTF">2025-12-04T20:41:23Z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0x010100D3A9608CFE54CF4286CFF268E350D748</vt:lpwstr>
  </property>
</Properties>
</file>